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172.16.10.231\share\【緑の基本計画】\各種データ\緑被率\R7\ホームページ掲載\"/>
    </mc:Choice>
  </mc:AlternateContent>
  <xr:revisionPtr revIDLastSave="0" documentId="13_ncr:1_{553AD7DF-2D0F-417F-A31B-78483C71EF28}" xr6:coauthVersionLast="47" xr6:coauthVersionMax="47" xr10:uidLastSave="{00000000-0000-0000-0000-000000000000}"/>
  <bookViews>
    <workbookView xWindow="-120" yWindow="-120" windowWidth="29040" windowHeight="15720" tabRatio="782" xr2:uid="{84AE123C-5D07-4963-8B0D-78D8FCA4EB57}"/>
  </bookViews>
  <sheets>
    <sheet name="都市計画区域_全域" sheetId="23" r:id="rId1"/>
    <sheet name="用途地域_全域" sheetId="25" r:id="rId2"/>
    <sheet name="立地適正化計画区域別" sheetId="29" r:id="rId3"/>
  </sheets>
  <definedNames>
    <definedName name="_xlnm.Print_Area" localSheetId="0">都市計画区域_全域!$A$1:$S$15</definedName>
    <definedName name="_xlnm.Print_Area" localSheetId="1">用途地域_全域!$A$1:$S$31</definedName>
    <definedName name="_xlnm.Print_Area" localSheetId="2">立地適正化計画区域別!$A$1:$V$33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8" i="25" l="1"/>
  <c r="H28" i="25"/>
  <c r="C28" i="25"/>
  <c r="H11" i="29" l="1"/>
  <c r="G12" i="29"/>
  <c r="R31" i="29" l="1"/>
  <c r="Q31" i="29"/>
  <c r="P31" i="29"/>
  <c r="O31" i="29"/>
  <c r="L31" i="29"/>
  <c r="K31" i="29"/>
  <c r="J31" i="29"/>
  <c r="I31" i="29"/>
  <c r="F31" i="29"/>
  <c r="E31" i="29"/>
  <c r="D31" i="29"/>
  <c r="C31" i="29"/>
  <c r="S30" i="29"/>
  <c r="M30" i="29"/>
  <c r="G30" i="29"/>
  <c r="R29" i="29"/>
  <c r="Q29" i="29"/>
  <c r="P29" i="29"/>
  <c r="O29" i="29"/>
  <c r="L29" i="29"/>
  <c r="K29" i="29"/>
  <c r="J29" i="29"/>
  <c r="I29" i="29"/>
  <c r="F29" i="29"/>
  <c r="E29" i="29"/>
  <c r="D29" i="29"/>
  <c r="C29" i="29"/>
  <c r="S28" i="29"/>
  <c r="M28" i="29"/>
  <c r="G28" i="29"/>
  <c r="R27" i="29"/>
  <c r="Q27" i="29"/>
  <c r="P27" i="29"/>
  <c r="O27" i="29"/>
  <c r="L27" i="29"/>
  <c r="K27" i="29"/>
  <c r="J27" i="29"/>
  <c r="I27" i="29"/>
  <c r="F27" i="29"/>
  <c r="E27" i="29"/>
  <c r="D27" i="29"/>
  <c r="C27" i="29"/>
  <c r="S26" i="29"/>
  <c r="M26" i="29"/>
  <c r="G26" i="29"/>
  <c r="R25" i="29"/>
  <c r="Q25" i="29"/>
  <c r="P25" i="29"/>
  <c r="O25" i="29"/>
  <c r="L25" i="29"/>
  <c r="K25" i="29"/>
  <c r="J25" i="29"/>
  <c r="I25" i="29"/>
  <c r="F25" i="29"/>
  <c r="E25" i="29"/>
  <c r="D25" i="29"/>
  <c r="C25" i="29"/>
  <c r="S24" i="29"/>
  <c r="M24" i="29"/>
  <c r="G24" i="29"/>
  <c r="R23" i="29"/>
  <c r="Q23" i="29"/>
  <c r="P23" i="29"/>
  <c r="O23" i="29"/>
  <c r="L23" i="29"/>
  <c r="K23" i="29"/>
  <c r="J23" i="29"/>
  <c r="I23" i="29"/>
  <c r="F23" i="29"/>
  <c r="E23" i="29"/>
  <c r="D23" i="29"/>
  <c r="C23" i="29"/>
  <c r="S22" i="29"/>
  <c r="M22" i="29"/>
  <c r="G22" i="29"/>
  <c r="R21" i="29"/>
  <c r="Q21" i="29"/>
  <c r="P21" i="29"/>
  <c r="O21" i="29"/>
  <c r="L21" i="29"/>
  <c r="K21" i="29"/>
  <c r="J21" i="29"/>
  <c r="I21" i="29"/>
  <c r="F21" i="29"/>
  <c r="E21" i="29"/>
  <c r="D21" i="29"/>
  <c r="C21" i="29"/>
  <c r="S20" i="29"/>
  <c r="M20" i="29"/>
  <c r="G20" i="29"/>
  <c r="R19" i="29"/>
  <c r="Q19" i="29"/>
  <c r="P19" i="29"/>
  <c r="O19" i="29"/>
  <c r="L19" i="29"/>
  <c r="K19" i="29"/>
  <c r="J19" i="29"/>
  <c r="I19" i="29"/>
  <c r="F19" i="29"/>
  <c r="E19" i="29"/>
  <c r="D19" i="29"/>
  <c r="C19" i="29"/>
  <c r="S18" i="29"/>
  <c r="M18" i="29"/>
  <c r="G18" i="29"/>
  <c r="R17" i="29"/>
  <c r="Q17" i="29"/>
  <c r="P17" i="29"/>
  <c r="O17" i="29"/>
  <c r="L17" i="29"/>
  <c r="K17" i="29"/>
  <c r="J17" i="29"/>
  <c r="I17" i="29"/>
  <c r="F17" i="29"/>
  <c r="E17" i="29"/>
  <c r="D17" i="29"/>
  <c r="C17" i="29"/>
  <c r="S16" i="29"/>
  <c r="M16" i="29"/>
  <c r="G16" i="29"/>
  <c r="R15" i="29"/>
  <c r="Q15" i="29"/>
  <c r="P15" i="29"/>
  <c r="O15" i="29"/>
  <c r="L15" i="29"/>
  <c r="K15" i="29"/>
  <c r="J15" i="29"/>
  <c r="I15" i="29"/>
  <c r="F15" i="29"/>
  <c r="E15" i="29"/>
  <c r="D15" i="29"/>
  <c r="C15" i="29"/>
  <c r="S14" i="29"/>
  <c r="M14" i="29"/>
  <c r="G14" i="29"/>
  <c r="R13" i="29"/>
  <c r="Q13" i="29"/>
  <c r="P13" i="29"/>
  <c r="O13" i="29"/>
  <c r="L13" i="29"/>
  <c r="K13" i="29"/>
  <c r="J13" i="29"/>
  <c r="I13" i="29"/>
  <c r="F13" i="29"/>
  <c r="E13" i="29"/>
  <c r="D13" i="29"/>
  <c r="C13" i="29"/>
  <c r="S12" i="29"/>
  <c r="M12" i="29"/>
  <c r="R7" i="29"/>
  <c r="Q7" i="29"/>
  <c r="P7" i="29"/>
  <c r="O7" i="29"/>
  <c r="L7" i="29"/>
  <c r="K7" i="29"/>
  <c r="J7" i="29"/>
  <c r="I7" i="29"/>
  <c r="F7" i="29"/>
  <c r="E7" i="29"/>
  <c r="D7" i="29"/>
  <c r="C7" i="29"/>
  <c r="S6" i="29"/>
  <c r="M6" i="29"/>
  <c r="G6" i="29"/>
  <c r="R9" i="29"/>
  <c r="Q9" i="29"/>
  <c r="P9" i="29"/>
  <c r="O9" i="29"/>
  <c r="L9" i="29"/>
  <c r="K9" i="29"/>
  <c r="J9" i="29"/>
  <c r="I9" i="29"/>
  <c r="F9" i="29"/>
  <c r="E9" i="29"/>
  <c r="D9" i="29"/>
  <c r="C9" i="29"/>
  <c r="S8" i="29"/>
  <c r="M8" i="29"/>
  <c r="G8" i="29"/>
  <c r="G10" i="29"/>
  <c r="M10" i="29"/>
  <c r="S10" i="29"/>
  <c r="N11" i="29"/>
  <c r="B11" i="29"/>
  <c r="C11" i="29"/>
  <c r="R11" i="29"/>
  <c r="Q11" i="29"/>
  <c r="K11" i="29"/>
  <c r="I11" i="29"/>
  <c r="N21" i="25"/>
  <c r="M21" i="25"/>
  <c r="K20" i="25"/>
  <c r="G21" i="25"/>
  <c r="E21" i="25"/>
  <c r="P12" i="23"/>
  <c r="M13" i="23"/>
  <c r="I13" i="23"/>
  <c r="E13" i="23"/>
  <c r="C13" i="23"/>
  <c r="B13" i="23"/>
  <c r="B7" i="25"/>
  <c r="E7" i="25"/>
  <c r="G7" i="25"/>
  <c r="H7" i="25"/>
  <c r="J7" i="25"/>
  <c r="N7" i="25"/>
  <c r="O7" i="25"/>
  <c r="L9" i="25"/>
  <c r="M9" i="25"/>
  <c r="N9" i="25"/>
  <c r="O9" i="25"/>
  <c r="G9" i="25"/>
  <c r="O27" i="25"/>
  <c r="N27" i="25"/>
  <c r="M27" i="25"/>
  <c r="L27" i="25"/>
  <c r="J27" i="25"/>
  <c r="I27" i="25"/>
  <c r="H27" i="25"/>
  <c r="G27" i="25"/>
  <c r="D27" i="25"/>
  <c r="C27" i="25"/>
  <c r="B27" i="25"/>
  <c r="O25" i="25"/>
  <c r="N25" i="25"/>
  <c r="M25" i="25"/>
  <c r="J25" i="25"/>
  <c r="I25" i="25"/>
  <c r="H25" i="25"/>
  <c r="G25" i="25"/>
  <c r="E25" i="25"/>
  <c r="C25" i="25"/>
  <c r="B25" i="25"/>
  <c r="O23" i="25"/>
  <c r="N23" i="25"/>
  <c r="M23" i="25"/>
  <c r="L23" i="25"/>
  <c r="J23" i="25"/>
  <c r="I23" i="25"/>
  <c r="H23" i="25"/>
  <c r="G23" i="25"/>
  <c r="D23" i="25"/>
  <c r="E23" i="25"/>
  <c r="B23" i="25"/>
  <c r="O21" i="25"/>
  <c r="L21" i="25"/>
  <c r="J21" i="25"/>
  <c r="I21" i="25"/>
  <c r="H21" i="25"/>
  <c r="D21" i="25"/>
  <c r="C21" i="25"/>
  <c r="B21" i="25"/>
  <c r="O19" i="25"/>
  <c r="N19" i="25"/>
  <c r="M19" i="25"/>
  <c r="L19" i="25"/>
  <c r="J19" i="25"/>
  <c r="I19" i="25"/>
  <c r="H19" i="25"/>
  <c r="G19" i="25"/>
  <c r="E19" i="25"/>
  <c r="D19" i="25"/>
  <c r="C19" i="25"/>
  <c r="B19" i="25"/>
  <c r="O17" i="25"/>
  <c r="N17" i="25"/>
  <c r="M17" i="25"/>
  <c r="L17" i="25"/>
  <c r="J17" i="25"/>
  <c r="I17" i="25"/>
  <c r="H17" i="25"/>
  <c r="G17" i="25"/>
  <c r="E17" i="25"/>
  <c r="D17" i="25"/>
  <c r="C17" i="25"/>
  <c r="B17" i="25"/>
  <c r="O15" i="25"/>
  <c r="N15" i="25"/>
  <c r="M15" i="25"/>
  <c r="L15" i="25"/>
  <c r="J15" i="25"/>
  <c r="I15" i="25"/>
  <c r="H15" i="25"/>
  <c r="G15" i="25"/>
  <c r="E15" i="25"/>
  <c r="D15" i="25"/>
  <c r="C15" i="25"/>
  <c r="B15" i="25"/>
  <c r="O13" i="25"/>
  <c r="N13" i="25"/>
  <c r="M13" i="25"/>
  <c r="L13" i="25"/>
  <c r="J13" i="25"/>
  <c r="I13" i="25"/>
  <c r="H13" i="25"/>
  <c r="G13" i="25"/>
  <c r="E13" i="25"/>
  <c r="D13" i="25"/>
  <c r="B13" i="25"/>
  <c r="O11" i="25"/>
  <c r="N11" i="25"/>
  <c r="M11" i="25"/>
  <c r="L11" i="25"/>
  <c r="J11" i="25"/>
  <c r="I11" i="25"/>
  <c r="H11" i="25"/>
  <c r="G11" i="25"/>
  <c r="E11" i="25"/>
  <c r="D11" i="25"/>
  <c r="C11" i="25"/>
  <c r="B11" i="25"/>
  <c r="H9" i="25"/>
  <c r="E9" i="25"/>
  <c r="D9" i="25"/>
  <c r="C9" i="25"/>
  <c r="B9" i="25"/>
  <c r="M7" i="25"/>
  <c r="C7" i="25"/>
  <c r="D7" i="25"/>
  <c r="O13" i="23"/>
  <c r="N13" i="23"/>
  <c r="L13" i="23"/>
  <c r="J13" i="23"/>
  <c r="H13" i="23"/>
  <c r="D13" i="23"/>
  <c r="O9" i="23"/>
  <c r="N9" i="23"/>
  <c r="M9" i="23"/>
  <c r="L9" i="23"/>
  <c r="J9" i="23"/>
  <c r="I9" i="23"/>
  <c r="H9" i="23"/>
  <c r="G9" i="23"/>
  <c r="E9" i="23"/>
  <c r="D9" i="23"/>
  <c r="C9" i="23"/>
  <c r="B9" i="23"/>
  <c r="N7" i="23"/>
  <c r="M7" i="23"/>
  <c r="L7" i="23"/>
  <c r="J7" i="23"/>
  <c r="I7" i="23"/>
  <c r="H7" i="23"/>
  <c r="G7" i="23"/>
  <c r="C7" i="23"/>
  <c r="D7" i="23"/>
  <c r="E7" i="23"/>
  <c r="B7" i="23"/>
  <c r="E27" i="25"/>
  <c r="L25" i="25"/>
  <c r="D25" i="25"/>
  <c r="C23" i="25"/>
  <c r="C13" i="25"/>
  <c r="J9" i="25"/>
  <c r="I9" i="25"/>
  <c r="L7" i="25"/>
  <c r="I7" i="25"/>
  <c r="O7" i="23"/>
  <c r="S31" i="29" l="1"/>
  <c r="S21" i="29"/>
  <c r="F7" i="25"/>
  <c r="S29" i="29"/>
  <c r="M29" i="29"/>
  <c r="G29" i="29"/>
  <c r="S25" i="29"/>
  <c r="T22" i="29"/>
  <c r="U22" i="29" s="1"/>
  <c r="U23" i="29" s="1"/>
  <c r="S17" i="29"/>
  <c r="T16" i="29"/>
  <c r="U16" i="29" s="1"/>
  <c r="U17" i="29" s="1"/>
  <c r="M17" i="29"/>
  <c r="S15" i="29"/>
  <c r="T14" i="29"/>
  <c r="U14" i="29" s="1"/>
  <c r="U15" i="29" s="1"/>
  <c r="M13" i="29"/>
  <c r="G13" i="29"/>
  <c r="T28" i="29"/>
  <c r="U28" i="29" s="1"/>
  <c r="U29" i="29" s="1"/>
  <c r="T18" i="29"/>
  <c r="U18" i="29" s="1"/>
  <c r="U19" i="29" s="1"/>
  <c r="G7" i="29"/>
  <c r="T30" i="29"/>
  <c r="U30" i="29" s="1"/>
  <c r="U31" i="29" s="1"/>
  <c r="T24" i="29"/>
  <c r="U24" i="29" s="1"/>
  <c r="U25" i="29" s="1"/>
  <c r="T26" i="29"/>
  <c r="U26" i="29" s="1"/>
  <c r="U27" i="29" s="1"/>
  <c r="T12" i="29"/>
  <c r="U12" i="29" s="1"/>
  <c r="U13" i="29" s="1"/>
  <c r="T20" i="29"/>
  <c r="U20" i="29" s="1"/>
  <c r="U21" i="29" s="1"/>
  <c r="K12" i="23"/>
  <c r="G13" i="23"/>
  <c r="K13" i="23" s="1"/>
  <c r="F12" i="23"/>
  <c r="P20" i="25"/>
  <c r="F20" i="25"/>
  <c r="M31" i="29"/>
  <c r="G31" i="29"/>
  <c r="S27" i="29"/>
  <c r="G27" i="29"/>
  <c r="M27" i="29"/>
  <c r="G25" i="29"/>
  <c r="M25" i="29"/>
  <c r="M23" i="29"/>
  <c r="G23" i="29"/>
  <c r="S23" i="29"/>
  <c r="G21" i="29"/>
  <c r="M21" i="29"/>
  <c r="G19" i="29"/>
  <c r="M19" i="29"/>
  <c r="S19" i="29"/>
  <c r="G17" i="29"/>
  <c r="G15" i="29"/>
  <c r="M15" i="29"/>
  <c r="S13" i="29"/>
  <c r="S7" i="29"/>
  <c r="G9" i="29"/>
  <c r="M7" i="29"/>
  <c r="T6" i="29"/>
  <c r="U6" i="29" s="1"/>
  <c r="U7" i="29" s="1"/>
  <c r="T10" i="29"/>
  <c r="S9" i="29"/>
  <c r="M9" i="29"/>
  <c r="T8" i="29"/>
  <c r="U8" i="29" s="1"/>
  <c r="U9" i="29" s="1"/>
  <c r="P11" i="29"/>
  <c r="D11" i="29"/>
  <c r="F11" i="29"/>
  <c r="J11" i="29"/>
  <c r="L11" i="29"/>
  <c r="E11" i="29"/>
  <c r="O11" i="29"/>
  <c r="F21" i="25"/>
  <c r="P13" i="23"/>
  <c r="P21" i="25"/>
  <c r="K21" i="25"/>
  <c r="K23" i="25"/>
  <c r="P23" i="25"/>
  <c r="P17" i="25"/>
  <c r="K15" i="25"/>
  <c r="K7" i="25"/>
  <c r="F25" i="25"/>
  <c r="K9" i="25"/>
  <c r="P15" i="25"/>
  <c r="P25" i="25"/>
  <c r="P7" i="25"/>
  <c r="F9" i="25"/>
  <c r="F11" i="25"/>
  <c r="P11" i="25"/>
  <c r="F13" i="25"/>
  <c r="F17" i="25"/>
  <c r="F19" i="25"/>
  <c r="P19" i="25"/>
  <c r="P27" i="25"/>
  <c r="F9" i="23"/>
  <c r="F13" i="23"/>
  <c r="K9" i="23"/>
  <c r="K27" i="25"/>
  <c r="F27" i="25"/>
  <c r="K25" i="25"/>
  <c r="F23" i="25"/>
  <c r="K19" i="25"/>
  <c r="K17" i="25"/>
  <c r="F15" i="25"/>
  <c r="P13" i="25"/>
  <c r="K13" i="25"/>
  <c r="K11" i="25"/>
  <c r="P9" i="25"/>
  <c r="P9" i="23"/>
  <c r="F7" i="23"/>
  <c r="P7" i="23"/>
  <c r="K7" i="23"/>
  <c r="T29" i="29" l="1"/>
  <c r="Q12" i="23"/>
  <c r="R12" i="23" s="1"/>
  <c r="R13" i="23" s="1"/>
  <c r="T17" i="29"/>
  <c r="T15" i="29"/>
  <c r="T13" i="29"/>
  <c r="T7" i="29"/>
  <c r="T23" i="29"/>
  <c r="T25" i="29"/>
  <c r="T19" i="29"/>
  <c r="T31" i="29"/>
  <c r="Q20" i="25"/>
  <c r="T27" i="29"/>
  <c r="T21" i="29"/>
  <c r="T9" i="29"/>
  <c r="G11" i="29"/>
  <c r="S11" i="29"/>
  <c r="M11" i="29"/>
  <c r="U10" i="29"/>
  <c r="U11" i="29" s="1"/>
  <c r="Q21" i="25"/>
  <c r="Q23" i="25"/>
  <c r="Q19" i="25"/>
  <c r="Q15" i="25"/>
  <c r="Q17" i="25"/>
  <c r="Q11" i="25"/>
  <c r="Q25" i="25"/>
  <c r="Q27" i="25"/>
  <c r="Q13" i="25"/>
  <c r="Q13" i="23"/>
  <c r="Q9" i="25"/>
  <c r="Q7" i="25"/>
  <c r="Q9" i="23"/>
  <c r="Q7" i="23"/>
  <c r="T11" i="29" l="1"/>
  <c r="S28" i="25" l="1"/>
  <c r="O28" i="25"/>
  <c r="N28" i="25"/>
  <c r="M28" i="25"/>
  <c r="L28" i="25"/>
  <c r="J28" i="25"/>
  <c r="G28" i="25"/>
  <c r="E28" i="25"/>
  <c r="D28" i="25"/>
  <c r="B28" i="25"/>
  <c r="P26" i="25"/>
  <c r="K26" i="25"/>
  <c r="F26" i="25"/>
  <c r="P24" i="25"/>
  <c r="K24" i="25"/>
  <c r="F24" i="25"/>
  <c r="P22" i="25"/>
  <c r="K22" i="25"/>
  <c r="F22" i="25"/>
  <c r="R20" i="25"/>
  <c r="R21" i="25" s="1"/>
  <c r="P18" i="25"/>
  <c r="K18" i="25"/>
  <c r="F18" i="25"/>
  <c r="P16" i="25"/>
  <c r="K16" i="25"/>
  <c r="F16" i="25"/>
  <c r="P14" i="25"/>
  <c r="K14" i="25"/>
  <c r="F14" i="25"/>
  <c r="P12" i="25"/>
  <c r="K12" i="25"/>
  <c r="F12" i="25"/>
  <c r="P10" i="25"/>
  <c r="K10" i="25"/>
  <c r="F10" i="25"/>
  <c r="P8" i="25"/>
  <c r="K8" i="25"/>
  <c r="F8" i="25"/>
  <c r="P6" i="25"/>
  <c r="K6" i="25"/>
  <c r="F6" i="25"/>
  <c r="Q14" i="25" l="1"/>
  <c r="R14" i="25" s="1"/>
  <c r="R15" i="25" s="1"/>
  <c r="Q26" i="25"/>
  <c r="R26" i="25" s="1"/>
  <c r="R27" i="25" s="1"/>
  <c r="Q22" i="25"/>
  <c r="R22" i="25" s="1"/>
  <c r="R23" i="25" s="1"/>
  <c r="Q16" i="25"/>
  <c r="R16" i="25" s="1"/>
  <c r="R17" i="25" s="1"/>
  <c r="Q10" i="25"/>
  <c r="R10" i="25" s="1"/>
  <c r="R11" i="25" s="1"/>
  <c r="Q6" i="25"/>
  <c r="R6" i="25" s="1"/>
  <c r="R7" i="25" s="1"/>
  <c r="Q12" i="25"/>
  <c r="R12" i="25" s="1"/>
  <c r="R13" i="25" s="1"/>
  <c r="Q24" i="25"/>
  <c r="R24" i="25" s="1"/>
  <c r="R25" i="25" s="1"/>
  <c r="Q18" i="25"/>
  <c r="R18" i="25" s="1"/>
  <c r="R19" i="25" s="1"/>
  <c r="Q8" i="25"/>
  <c r="R8" i="25" s="1"/>
  <c r="R9" i="25" s="1"/>
  <c r="L29" i="25"/>
  <c r="F28" i="25"/>
  <c r="M29" i="25"/>
  <c r="D29" i="25"/>
  <c r="H29" i="25"/>
  <c r="E29" i="25"/>
  <c r="O29" i="25"/>
  <c r="N29" i="25"/>
  <c r="G29" i="25"/>
  <c r="P28" i="25"/>
  <c r="I29" i="25"/>
  <c r="B29" i="25"/>
  <c r="J29" i="25"/>
  <c r="C29" i="25"/>
  <c r="K28" i="25"/>
  <c r="Q28" i="25" l="1"/>
  <c r="R28" i="25" s="1"/>
  <c r="R29" i="25" s="1"/>
  <c r="P29" i="25"/>
  <c r="K29" i="25"/>
  <c r="F29" i="25"/>
  <c r="Q29" i="25" l="1"/>
  <c r="S10" i="23" l="1"/>
  <c r="O10" i="23"/>
  <c r="N10" i="23"/>
  <c r="M10" i="23"/>
  <c r="L10" i="23"/>
  <c r="J10" i="23"/>
  <c r="I10" i="23"/>
  <c r="H10" i="23"/>
  <c r="G10" i="23"/>
  <c r="E10" i="23"/>
  <c r="D10" i="23"/>
  <c r="C10" i="23"/>
  <c r="B10" i="23"/>
  <c r="B11" i="23" s="1"/>
  <c r="D11" i="23" l="1"/>
  <c r="M11" i="23" l="1"/>
  <c r="F8" i="23"/>
  <c r="L11" i="23"/>
  <c r="J11" i="23"/>
  <c r="K8" i="23"/>
  <c r="E11" i="23"/>
  <c r="O11" i="23"/>
  <c r="I11" i="23"/>
  <c r="K6" i="23"/>
  <c r="P8" i="23"/>
  <c r="H11" i="23"/>
  <c r="N11" i="23"/>
  <c r="P6" i="23"/>
  <c r="F6" i="23"/>
  <c r="C11" i="23"/>
  <c r="Q8" i="23" l="1"/>
  <c r="R8" i="23" s="1"/>
  <c r="R9" i="23" s="1"/>
  <c r="Q6" i="23"/>
  <c r="F10" i="23"/>
  <c r="P10" i="23"/>
  <c r="P11" i="23"/>
  <c r="K10" i="23"/>
  <c r="G11" i="23"/>
  <c r="K11" i="23" s="1"/>
  <c r="F11" i="23"/>
  <c r="R6" i="23" l="1"/>
  <c r="R7" i="23" s="1"/>
  <c r="Q10" i="23"/>
  <c r="R10" i="23" s="1"/>
  <c r="R11" i="23" s="1"/>
  <c r="Q11" i="23"/>
</calcChain>
</file>

<file path=xl/sharedStrings.xml><?xml version="1.0" encoding="utf-8"?>
<sst xmlns="http://schemas.openxmlformats.org/spreadsheetml/2006/main" count="183" uniqueCount="51">
  <si>
    <t>100㎥以上
300㎥未満</t>
    <rPh sb="4" eb="6">
      <t>イジョウ</t>
    </rPh>
    <phoneticPr fontId="1"/>
  </si>
  <si>
    <t>300㎥以上
500㎥未満</t>
    <rPh sb="4" eb="6">
      <t>イジョウ</t>
    </rPh>
    <phoneticPr fontId="1"/>
  </si>
  <si>
    <t>500㎥以上
1000㎥未満</t>
    <rPh sb="4" eb="6">
      <t>イジョウ</t>
    </rPh>
    <phoneticPr fontId="1"/>
  </si>
  <si>
    <t>1000㎥以上</t>
    <rPh sb="5" eb="7">
      <t>イジョウ</t>
    </rPh>
    <phoneticPr fontId="1"/>
  </si>
  <si>
    <t>緑被以外</t>
    <rPh sb="0" eb="2">
      <t>リョクヒ</t>
    </rPh>
    <rPh sb="2" eb="4">
      <t>イガイ</t>
    </rPh>
    <phoneticPr fontId="1"/>
  </si>
  <si>
    <t>上段：面積(ha)</t>
    <rPh sb="0" eb="2">
      <t>ジョウダン</t>
    </rPh>
    <rPh sb="3" eb="5">
      <t>メンセキ</t>
    </rPh>
    <phoneticPr fontId="1"/>
  </si>
  <si>
    <t>市街化区域別</t>
    <rPh sb="0" eb="3">
      <t>シガイカ</t>
    </rPh>
    <rPh sb="3" eb="5">
      <t>クイキ</t>
    </rPh>
    <rPh sb="5" eb="6">
      <t>ベツ</t>
    </rPh>
    <phoneticPr fontId="1"/>
  </si>
  <si>
    <t>市街化区域</t>
    <rPh sb="0" eb="3">
      <t>シガイカ</t>
    </rPh>
    <rPh sb="3" eb="5">
      <t>クイキ</t>
    </rPh>
    <phoneticPr fontId="1"/>
  </si>
  <si>
    <t>市街化調整区域</t>
    <rPh sb="0" eb="3">
      <t>シガイカ</t>
    </rPh>
    <rPh sb="3" eb="5">
      <t>チョウセイ</t>
    </rPh>
    <rPh sb="5" eb="7">
      <t>クイキ</t>
    </rPh>
    <phoneticPr fontId="1"/>
  </si>
  <si>
    <t>樹林地</t>
    <rPh sb="0" eb="1">
      <t>キ</t>
    </rPh>
    <rPh sb="1" eb="2">
      <t>ハヤシ</t>
    </rPh>
    <rPh sb="2" eb="3">
      <t>チ</t>
    </rPh>
    <phoneticPr fontId="1"/>
  </si>
  <si>
    <t>合計</t>
    <rPh sb="0" eb="1">
      <t>ア</t>
    </rPh>
    <rPh sb="1" eb="2">
      <t>ケイ</t>
    </rPh>
    <phoneticPr fontId="1"/>
  </si>
  <si>
    <t>農地</t>
    <rPh sb="0" eb="1">
      <t>ノウ</t>
    </rPh>
    <rPh sb="1" eb="2">
      <t>チ</t>
    </rPh>
    <phoneticPr fontId="1"/>
  </si>
  <si>
    <t>緑被</t>
    <rPh sb="0" eb="1">
      <t>ミドリ</t>
    </rPh>
    <rPh sb="1" eb="2">
      <t>ヒ</t>
    </rPh>
    <phoneticPr fontId="1"/>
  </si>
  <si>
    <t>下段：割合(%)</t>
    <rPh sb="0" eb="2">
      <t>ゲダン</t>
    </rPh>
    <rPh sb="3" eb="5">
      <t>ワリアイ</t>
    </rPh>
    <phoneticPr fontId="1"/>
  </si>
  <si>
    <t>中心市街地</t>
    <rPh sb="0" eb="2">
      <t>チュウシン</t>
    </rPh>
    <rPh sb="2" eb="5">
      <t>シガイチ</t>
    </rPh>
    <phoneticPr fontId="1"/>
  </si>
  <si>
    <t>小計</t>
    <rPh sb="0" eb="2">
      <t>ショウケイ</t>
    </rPh>
    <phoneticPr fontId="1"/>
  </si>
  <si>
    <t>合計</t>
    <rPh sb="0" eb="2">
      <t>ゴウケイ</t>
    </rPh>
    <phoneticPr fontId="1"/>
  </si>
  <si>
    <t>第１種低層
住居専用地域</t>
    <phoneticPr fontId="1"/>
  </si>
  <si>
    <t>第１種中高層
住居専用地域</t>
    <phoneticPr fontId="1"/>
  </si>
  <si>
    <t>第２種中高層
住居専用地域</t>
    <phoneticPr fontId="1"/>
  </si>
  <si>
    <t>第１種住居地域</t>
    <phoneticPr fontId="1"/>
  </si>
  <si>
    <t>第２種住居地域</t>
    <phoneticPr fontId="1"/>
  </si>
  <si>
    <t>準住居地域</t>
    <phoneticPr fontId="1"/>
  </si>
  <si>
    <t>近隣商業地域</t>
    <phoneticPr fontId="1"/>
  </si>
  <si>
    <t>準工業地域</t>
    <phoneticPr fontId="1"/>
  </si>
  <si>
    <t>工業地域</t>
    <phoneticPr fontId="1"/>
  </si>
  <si>
    <t>工業専用地域</t>
    <phoneticPr fontId="1"/>
  </si>
  <si>
    <t>商業地域</t>
    <rPh sb="0" eb="2">
      <t>ショウギョウ</t>
    </rPh>
    <rPh sb="2" eb="4">
      <t>チイキ</t>
    </rPh>
    <phoneticPr fontId="1"/>
  </si>
  <si>
    <t>用途地域別の緑被率（宇都宮全域）</t>
    <rPh sb="0" eb="2">
      <t>ヨウト</t>
    </rPh>
    <rPh sb="2" eb="4">
      <t>チイキ</t>
    </rPh>
    <rPh sb="4" eb="5">
      <t>ベツ</t>
    </rPh>
    <rPh sb="6" eb="9">
      <t>リョクヒリツ</t>
    </rPh>
    <rPh sb="10" eb="13">
      <t>ウツノミヤ</t>
    </rPh>
    <rPh sb="13" eb="15">
      <t>ゼンイキ</t>
    </rPh>
    <phoneticPr fontId="1"/>
  </si>
  <si>
    <t>※数値の表示は、小数点2位を四捨五入していますが、小数点以下の数値も保持しているため表示されている数字の合計が合わない場合があります。</t>
    <rPh sb="34" eb="36">
      <t>ホジ</t>
    </rPh>
    <phoneticPr fontId="1"/>
  </si>
  <si>
    <t>都市計画区域別の緑被率（宇都宮市全域）</t>
    <rPh sb="0" eb="2">
      <t>トシ</t>
    </rPh>
    <rPh sb="2" eb="4">
      <t>ケイカク</t>
    </rPh>
    <rPh sb="4" eb="6">
      <t>クイキ</t>
    </rPh>
    <rPh sb="6" eb="7">
      <t>ベツ</t>
    </rPh>
    <rPh sb="8" eb="11">
      <t>リョクヒリツ</t>
    </rPh>
    <phoneticPr fontId="1"/>
  </si>
  <si>
    <t>草地</t>
    <rPh sb="0" eb="2">
      <t>ソウチ</t>
    </rPh>
    <phoneticPr fontId="1"/>
  </si>
  <si>
    <t>50㎡以上
100㎡未満</t>
    <rPh sb="3" eb="5">
      <t>イジョウ</t>
    </rPh>
    <rPh sb="10" eb="12">
      <t>ミマン</t>
    </rPh>
    <phoneticPr fontId="1"/>
  </si>
  <si>
    <t>高次都市機能
誘導区域</t>
    <rPh sb="0" eb="2">
      <t>コウジ</t>
    </rPh>
    <rPh sb="2" eb="4">
      <t>トシ</t>
    </rPh>
    <rPh sb="4" eb="6">
      <t>キノウ</t>
    </rPh>
    <rPh sb="7" eb="9">
      <t>ユウドウ</t>
    </rPh>
    <rPh sb="9" eb="11">
      <t>クイキ</t>
    </rPh>
    <phoneticPr fontId="1"/>
  </si>
  <si>
    <t>居住誘導区域</t>
    <rPh sb="0" eb="2">
      <t>キョジュウ</t>
    </rPh>
    <rPh sb="2" eb="4">
      <t>ユウドウ</t>
    </rPh>
    <rPh sb="4" eb="6">
      <t>クイキ</t>
    </rPh>
    <phoneticPr fontId="1"/>
  </si>
  <si>
    <t>立地適正化計画区域別の緑被率（宇都宮全域）</t>
    <rPh sb="0" eb="2">
      <t>リッチ</t>
    </rPh>
    <rPh sb="2" eb="5">
      <t>テキセイカ</t>
    </rPh>
    <rPh sb="5" eb="7">
      <t>ケイカク</t>
    </rPh>
    <rPh sb="7" eb="9">
      <t>クイキ</t>
    </rPh>
    <rPh sb="9" eb="10">
      <t>ベツ</t>
    </rPh>
    <rPh sb="11" eb="14">
      <t>リョクヒリツ</t>
    </rPh>
    <rPh sb="15" eb="18">
      <t>ウツノミヤ</t>
    </rPh>
    <rPh sb="18" eb="20">
      <t>ゼンイキ</t>
    </rPh>
    <phoneticPr fontId="1"/>
  </si>
  <si>
    <t>南宇都宮駅周辺
エリア</t>
    <rPh sb="0" eb="1">
      <t>ミナミ</t>
    </rPh>
    <rPh sb="1" eb="4">
      <t>ウツノミヤ</t>
    </rPh>
    <rPh sb="4" eb="5">
      <t>エキ</t>
    </rPh>
    <rPh sb="5" eb="7">
      <t>シュウヘン</t>
    </rPh>
    <phoneticPr fontId="1"/>
  </si>
  <si>
    <t>ライトライン
停留場周辺エリア</t>
    <rPh sb="7" eb="10">
      <t>テイリュウジョウ</t>
    </rPh>
    <rPh sb="10" eb="12">
      <t>シュウヘン</t>
    </rPh>
    <phoneticPr fontId="1"/>
  </si>
  <si>
    <t>江曽島駅周辺
エリア</t>
    <phoneticPr fontId="1"/>
  </si>
  <si>
    <t>西川田駅周辺
エリア</t>
    <phoneticPr fontId="1"/>
  </si>
  <si>
    <t>岡本駅周辺
エリア</t>
    <rPh sb="0" eb="2">
      <t>オカモト</t>
    </rPh>
    <rPh sb="2" eb="3">
      <t>エキ</t>
    </rPh>
    <rPh sb="3" eb="5">
      <t>シュウヘン</t>
    </rPh>
    <phoneticPr fontId="1"/>
  </si>
  <si>
    <t>鶴田駅周辺
エリア</t>
    <rPh sb="0" eb="2">
      <t>ツルタ</t>
    </rPh>
    <rPh sb="2" eb="3">
      <t>エキ</t>
    </rPh>
    <rPh sb="3" eb="5">
      <t>シュウヘン</t>
    </rPh>
    <phoneticPr fontId="1"/>
  </si>
  <si>
    <t>雀宮駅周辺
エリア</t>
    <phoneticPr fontId="1"/>
  </si>
  <si>
    <t>ゆいの杜
エリア</t>
    <phoneticPr fontId="1"/>
  </si>
  <si>
    <t>瑞穂野団地周辺
エリア</t>
    <phoneticPr fontId="1"/>
  </si>
  <si>
    <t>上河内地区市民
センター
周辺エリア</t>
    <phoneticPr fontId="1"/>
  </si>
  <si>
    <r>
      <t>都市拠点エリア</t>
    </r>
    <r>
      <rPr>
        <vertAlign val="superscript"/>
        <sz val="9"/>
        <color theme="1"/>
        <rFont val="ＭＳ Ｐゴシック"/>
        <family val="3"/>
        <charset val="128"/>
        <scheme val="minor"/>
      </rPr>
      <t>(注)</t>
    </r>
    <rPh sb="0" eb="2">
      <t>トシ</t>
    </rPh>
    <rPh sb="2" eb="4">
      <t>キョテン</t>
    </rPh>
    <rPh sb="8" eb="9">
      <t>チュウ</t>
    </rPh>
    <phoneticPr fontId="1"/>
  </si>
  <si>
    <t>（注）50㎡以上100㎡未満は「都市拠点エリア」のみが対象。</t>
    <rPh sb="1" eb="2">
      <t>チュウ</t>
    </rPh>
    <rPh sb="6" eb="8">
      <t>イジョウ</t>
    </rPh>
    <rPh sb="12" eb="14">
      <t>ミマン</t>
    </rPh>
    <rPh sb="16" eb="18">
      <t>トシ</t>
    </rPh>
    <rPh sb="18" eb="20">
      <t>キョテン</t>
    </rPh>
    <rPh sb="27" eb="29">
      <t>タイショウ</t>
    </rPh>
    <phoneticPr fontId="1"/>
  </si>
  <si>
    <t>-</t>
    <phoneticPr fontId="1"/>
  </si>
  <si>
    <t>立地適正化
計画区域別</t>
    <rPh sb="0" eb="2">
      <t>リッチ</t>
    </rPh>
    <rPh sb="2" eb="5">
      <t>テキセイカ</t>
    </rPh>
    <rPh sb="6" eb="8">
      <t>ケイカク</t>
    </rPh>
    <rPh sb="8" eb="10">
      <t>クイキ</t>
    </rPh>
    <rPh sb="10" eb="11">
      <t>ベツ</t>
    </rPh>
    <phoneticPr fontId="1"/>
  </si>
  <si>
    <t>用途地域別</t>
    <rPh sb="0" eb="2">
      <t>ヨウト</t>
    </rPh>
    <rPh sb="2" eb="4">
      <t>チイキ</t>
    </rPh>
    <rPh sb="4" eb="5">
      <t>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</si>
</sst>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_);[Red]\(#,##0.0\)"/>
  </numFmts>
  <fonts count="7" x14ac:knownFonts="1">
    <font>
      <sz val="11"/>
      <color theme="1"/>
      <name val="ＭＳ Ｐゴシック"/>
      <family val="2"/>
      <charset val="128"/>
      <scheme val="minor"/>
    </font>
    <font>
      <sz val="6"/>
      <name val="ＭＳ Ｐゴシック"/>
      <family val="2"/>
      <charset val="128"/>
      <scheme val="minor"/>
    </font>
    <font>
      <b/>
      <sz val="15"/>
      <color theme="1"/>
      <name val="ＭＳ Ｐゴシック"/>
      <family val="3"/>
      <charset val="128"/>
      <scheme val="minor"/>
    </font>
    <font>
      <b/>
      <sz val="15"/>
      <color theme="1"/>
      <name val="ＭＳ Ｐ明朝"/>
      <family val="1"/>
      <charset val="128"/>
    </font>
    <font>
      <sz val="11"/>
      <color theme="1"/>
      <name val="ＭＳ Ｐゴシック"/>
      <family val="3"/>
      <charset val="128"/>
      <scheme val="minor"/>
    </font>
    <font>
      <sz val="11"/>
      <color theme="1"/>
      <name val="ＭＳ Ｐゴシック"/>
      <family val="2"/>
      <charset val="128"/>
      <scheme val="minor"/>
    </font>
    <font>
      <vertAlign val="superscript"/>
      <sz val="9"/>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style="medium">
        <color indexed="64"/>
      </bottom>
      <diagonal/>
    </border>
  </borders>
  <cellStyleXfs count="5">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0" fontId="5" fillId="0" borderId="0">
      <alignment vertical="center"/>
    </xf>
    <xf numFmtId="0" fontId="5" fillId="0" borderId="0">
      <alignment vertical="center"/>
    </xf>
  </cellStyleXfs>
  <cellXfs count="52">
    <xf numFmtId="0" fontId="0" fillId="0" borderId="0" xfId="0">
      <alignment vertical="center"/>
    </xf>
    <xf numFmtId="0" fontId="0" fillId="0" borderId="0" xfId="0" applyAlignment="1">
      <alignment horizontal="right" vertical="center"/>
    </xf>
    <xf numFmtId="0" fontId="0" fillId="0" borderId="0" xfId="0" applyAlignment="1">
      <alignment horizontal="left" vertical="center"/>
    </xf>
    <xf numFmtId="177" fontId="0" fillId="0" borderId="3" xfId="0" applyNumberFormat="1" applyBorder="1">
      <alignment vertical="center"/>
    </xf>
    <xf numFmtId="177" fontId="0" fillId="0" borderId="6" xfId="0" applyNumberFormat="1" applyBorder="1">
      <alignment vertical="center"/>
    </xf>
    <xf numFmtId="177" fontId="4" fillId="0" borderId="6" xfId="1" applyNumberFormat="1" applyBorder="1">
      <alignment vertical="center"/>
    </xf>
    <xf numFmtId="177" fontId="0" fillId="0" borderId="5" xfId="0" applyNumberFormat="1" applyBorder="1">
      <alignment vertical="center"/>
    </xf>
    <xf numFmtId="177" fontId="0" fillId="0" borderId="7" xfId="0" applyNumberFormat="1" applyBorder="1">
      <alignment vertical="center"/>
    </xf>
    <xf numFmtId="177" fontId="4" fillId="0" borderId="8" xfId="1" applyNumberFormat="1" applyBorder="1">
      <alignment vertical="center"/>
    </xf>
    <xf numFmtId="177" fontId="4" fillId="0" borderId="9" xfId="2" applyNumberFormat="1" applyFont="1" applyBorder="1">
      <alignment vertical="center"/>
    </xf>
    <xf numFmtId="177" fontId="4" fillId="0" borderId="3" xfId="2" applyNumberFormat="1" applyFont="1" applyBorder="1">
      <alignment vertical="center"/>
    </xf>
    <xf numFmtId="177" fontId="4" fillId="0" borderId="4" xfId="2" applyNumberFormat="1" applyFont="1" applyBorder="1">
      <alignment vertical="center"/>
    </xf>
    <xf numFmtId="177" fontId="4" fillId="0" borderId="0" xfId="2" applyNumberFormat="1" applyFont="1">
      <alignment vertical="center"/>
    </xf>
    <xf numFmtId="177" fontId="0" fillId="0" borderId="8" xfId="0" applyNumberFormat="1" applyBorder="1">
      <alignment vertical="center"/>
    </xf>
    <xf numFmtId="177" fontId="0" fillId="0" borderId="0" xfId="0" applyNumberFormat="1">
      <alignment vertical="center"/>
    </xf>
    <xf numFmtId="177" fontId="5" fillId="0" borderId="6" xfId="3" applyNumberFormat="1" applyBorder="1">
      <alignment vertical="center"/>
    </xf>
    <xf numFmtId="177" fontId="5" fillId="0" borderId="8" xfId="4" applyNumberFormat="1" applyBorder="1">
      <alignment vertical="center"/>
    </xf>
    <xf numFmtId="0" fontId="0" fillId="2" borderId="0" xfId="0" applyFill="1">
      <alignment vertical="center"/>
    </xf>
    <xf numFmtId="0" fontId="0" fillId="2" borderId="0" xfId="0" applyFill="1" applyAlignment="1">
      <alignment horizontal="center" vertical="center" wrapText="1"/>
    </xf>
    <xf numFmtId="0" fontId="0" fillId="2" borderId="6" xfId="0" applyFill="1" applyBorder="1" applyAlignment="1">
      <alignment horizontal="center" vertical="center"/>
    </xf>
    <xf numFmtId="0" fontId="0" fillId="2" borderId="0" xfId="0" applyFill="1" applyAlignment="1">
      <alignment horizontal="center" vertical="center"/>
    </xf>
    <xf numFmtId="0" fontId="0" fillId="2" borderId="8" xfId="0" applyFill="1" applyBorder="1" applyAlignment="1">
      <alignment horizontal="center" vertical="center"/>
    </xf>
    <xf numFmtId="177" fontId="0" fillId="0" borderId="12" xfId="0" applyNumberFormat="1" applyBorder="1">
      <alignment vertical="center"/>
    </xf>
    <xf numFmtId="177" fontId="0" fillId="0" borderId="13" xfId="0" applyNumberFormat="1" applyBorder="1">
      <alignment vertical="center"/>
    </xf>
    <xf numFmtId="177" fontId="4" fillId="0" borderId="14" xfId="1" applyNumberFormat="1" applyBorder="1">
      <alignment vertical="center"/>
    </xf>
    <xf numFmtId="177" fontId="0" fillId="0" borderId="16" xfId="0" applyNumberFormat="1" applyBorder="1">
      <alignment vertical="center"/>
    </xf>
    <xf numFmtId="177" fontId="0" fillId="0" borderId="17" xfId="0" applyNumberFormat="1" applyBorder="1">
      <alignment vertical="center"/>
    </xf>
    <xf numFmtId="177" fontId="0" fillId="0" borderId="18" xfId="0" applyNumberFormat="1" applyBorder="1">
      <alignment vertical="center"/>
    </xf>
    <xf numFmtId="177" fontId="0" fillId="0" borderId="19" xfId="0" applyNumberFormat="1" applyBorder="1">
      <alignment vertical="center"/>
    </xf>
    <xf numFmtId="177" fontId="0" fillId="0" borderId="9" xfId="0" applyNumberFormat="1" applyBorder="1" applyAlignment="1">
      <alignment horizontal="right" vertical="center" wrapText="1"/>
    </xf>
    <xf numFmtId="177" fontId="0" fillId="0" borderId="20" xfId="0" applyNumberFormat="1" applyBorder="1" applyAlignment="1">
      <alignment horizontal="right" vertical="center"/>
    </xf>
    <xf numFmtId="177" fontId="0" fillId="0" borderId="21" xfId="0" applyNumberFormat="1" applyBorder="1" applyAlignment="1">
      <alignment horizontal="right" vertical="center"/>
    </xf>
    <xf numFmtId="177" fontId="0" fillId="0" borderId="19" xfId="0" applyNumberFormat="1" applyBorder="1" applyAlignment="1">
      <alignment horizontal="righ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10" xfId="0" applyFill="1"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2" borderId="6" xfId="0" applyFill="1" applyBorder="1" applyAlignment="1">
      <alignment horizontal="center" vertical="center" wrapText="1"/>
    </xf>
  </cellXfs>
  <cellStyles count="5">
    <cellStyle name="桁区切り 2" xfId="2" xr:uid="{00000000-0005-0000-0000-000000000000}"/>
    <cellStyle name="標準" xfId="0" builtinId="0"/>
    <cellStyle name="標準 2" xfId="1" xr:uid="{00000000-0005-0000-0000-000002000000}"/>
    <cellStyle name="標準 3" xfId="3" xr:uid="{00000000-0005-0000-0000-000003000000}"/>
    <cellStyle name="標準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theme="5" tint="0.59999389629810485"/>
    <pageSetUpPr fitToPage="1"/>
  </sheetPr>
  <dimension ref="A2:S15"/>
  <sheetViews>
    <sheetView tabSelected="1" workbookViewId="0">
      <selection activeCell="S10" sqref="S10"/>
    </sheetView>
  </sheetViews>
  <sheetFormatPr defaultColWidth="11.25" defaultRowHeight="21" customHeight="1" x14ac:dyDescent="0.15"/>
  <cols>
    <col min="1" max="1" width="15.875" customWidth="1"/>
    <col min="2" max="3" width="10.625" customWidth="1"/>
    <col min="7" max="8" width="10.625" customWidth="1"/>
    <col min="12" max="13" width="10.625" customWidth="1"/>
    <col min="20" max="20" width="5.625" customWidth="1"/>
    <col min="26" max="26" width="17.625" bestFit="1" customWidth="1"/>
    <col min="27" max="27" width="18.75" bestFit="1" customWidth="1"/>
    <col min="28" max="28" width="16.5" bestFit="1" customWidth="1"/>
  </cols>
  <sheetData>
    <row r="2" spans="1:19" ht="21" customHeight="1" x14ac:dyDescent="0.15">
      <c r="A2" s="35" t="s">
        <v>30</v>
      </c>
      <c r="B2" s="36"/>
      <c r="C2" s="36"/>
      <c r="D2" s="36"/>
      <c r="E2" s="36"/>
      <c r="F2" s="36"/>
      <c r="G2" s="36"/>
      <c r="H2" s="36"/>
      <c r="I2" s="36"/>
      <c r="J2" s="36"/>
      <c r="K2" s="36"/>
      <c r="L2" s="36"/>
      <c r="M2" s="36"/>
      <c r="N2" s="36"/>
      <c r="O2" s="36"/>
      <c r="P2" s="36"/>
      <c r="Q2" s="36"/>
      <c r="R2" s="36"/>
      <c r="S2" s="36"/>
    </row>
    <row r="3" spans="1:19" ht="21" customHeight="1" x14ac:dyDescent="0.15">
      <c r="A3" s="37" t="s">
        <v>6</v>
      </c>
      <c r="B3" s="40" t="s">
        <v>12</v>
      </c>
      <c r="C3" s="41"/>
      <c r="D3" s="41"/>
      <c r="E3" s="41"/>
      <c r="F3" s="41"/>
      <c r="G3" s="41"/>
      <c r="H3" s="41"/>
      <c r="I3" s="41"/>
      <c r="J3" s="41"/>
      <c r="K3" s="41"/>
      <c r="L3" s="41"/>
      <c r="M3" s="41"/>
      <c r="N3" s="41"/>
      <c r="O3" s="41"/>
      <c r="P3" s="41"/>
      <c r="Q3" s="42"/>
      <c r="R3" s="37" t="s">
        <v>4</v>
      </c>
      <c r="S3" s="37" t="s">
        <v>10</v>
      </c>
    </row>
    <row r="4" spans="1:19" ht="21" customHeight="1" x14ac:dyDescent="0.15">
      <c r="A4" s="38"/>
      <c r="B4" s="43" t="s">
        <v>9</v>
      </c>
      <c r="C4" s="44"/>
      <c r="D4" s="44"/>
      <c r="E4" s="44"/>
      <c r="F4" s="45"/>
      <c r="G4" s="43" t="s">
        <v>11</v>
      </c>
      <c r="H4" s="44"/>
      <c r="I4" s="44"/>
      <c r="J4" s="44"/>
      <c r="K4" s="45"/>
      <c r="L4" s="43" t="s">
        <v>31</v>
      </c>
      <c r="M4" s="44"/>
      <c r="N4" s="44"/>
      <c r="O4" s="44"/>
      <c r="P4" s="45"/>
      <c r="Q4" s="17"/>
      <c r="R4" s="38"/>
      <c r="S4" s="38"/>
    </row>
    <row r="5" spans="1:19" ht="38.1" customHeight="1" x14ac:dyDescent="0.15">
      <c r="A5" s="39"/>
      <c r="B5" s="18" t="s">
        <v>0</v>
      </c>
      <c r="C5" s="18" t="s">
        <v>1</v>
      </c>
      <c r="D5" s="18" t="s">
        <v>2</v>
      </c>
      <c r="E5" s="18" t="s">
        <v>3</v>
      </c>
      <c r="F5" s="19" t="s">
        <v>10</v>
      </c>
      <c r="G5" s="18" t="s">
        <v>0</v>
      </c>
      <c r="H5" s="18" t="s">
        <v>1</v>
      </c>
      <c r="I5" s="18" t="s">
        <v>2</v>
      </c>
      <c r="J5" s="20" t="s">
        <v>3</v>
      </c>
      <c r="K5" s="19" t="s">
        <v>10</v>
      </c>
      <c r="L5" s="18" t="s">
        <v>0</v>
      </c>
      <c r="M5" s="18" t="s">
        <v>1</v>
      </c>
      <c r="N5" s="18" t="s">
        <v>2</v>
      </c>
      <c r="O5" s="20" t="s">
        <v>3</v>
      </c>
      <c r="P5" s="19" t="s">
        <v>10</v>
      </c>
      <c r="Q5" s="17"/>
      <c r="R5" s="39"/>
      <c r="S5" s="39"/>
    </row>
    <row r="6" spans="1:19" ht="21" customHeight="1" x14ac:dyDescent="0.15">
      <c r="A6" s="33" t="s">
        <v>7</v>
      </c>
      <c r="B6" s="9">
        <v>141</v>
      </c>
      <c r="C6" s="10">
        <v>64.430000000000007</v>
      </c>
      <c r="D6" s="10">
        <v>72.56</v>
      </c>
      <c r="E6" s="11">
        <v>439.46</v>
      </c>
      <c r="F6" s="4">
        <f>SUM(B6:E6)</f>
        <v>717.45</v>
      </c>
      <c r="G6" s="9">
        <v>15.38</v>
      </c>
      <c r="H6" s="10">
        <v>15.07</v>
      </c>
      <c r="I6" s="10">
        <v>24.57</v>
      </c>
      <c r="J6" s="11">
        <v>292.58</v>
      </c>
      <c r="K6" s="4">
        <f t="shared" ref="K6:K8" si="0">SUM(G6:J6)</f>
        <v>347.59999999999997</v>
      </c>
      <c r="L6" s="9">
        <v>180.54</v>
      </c>
      <c r="M6" s="10">
        <v>100.24</v>
      </c>
      <c r="N6" s="10">
        <v>134.52000000000001</v>
      </c>
      <c r="O6" s="11">
        <v>553.86</v>
      </c>
      <c r="P6" s="4">
        <f t="shared" ref="P6:P11" si="1">SUM(L6:O6)</f>
        <v>969.16</v>
      </c>
      <c r="Q6" s="3">
        <f t="shared" ref="Q6:Q13" si="2">F6+K6+P6</f>
        <v>2034.21</v>
      </c>
      <c r="R6" s="4">
        <f>S6-Q6</f>
        <v>7306.79</v>
      </c>
      <c r="S6" s="15">
        <v>9341</v>
      </c>
    </row>
    <row r="7" spans="1:19" ht="21" customHeight="1" x14ac:dyDescent="0.15">
      <c r="A7" s="34"/>
      <c r="B7" s="6">
        <f>(B6/$S6)*100</f>
        <v>1.5094743603468579</v>
      </c>
      <c r="C7" s="6">
        <f>(C6/$S6)*100</f>
        <v>0.6897548442350927</v>
      </c>
      <c r="D7" s="6">
        <f>(D6/$S6)*100</f>
        <v>0.77679049352317742</v>
      </c>
      <c r="E7" s="6">
        <f>(E6/$S6)*100</f>
        <v>4.7046354780002142</v>
      </c>
      <c r="F7" s="7">
        <f t="shared" ref="F7" si="3">SUM(B7:E7)</f>
        <v>7.6806551761053417</v>
      </c>
      <c r="G7" s="6">
        <f>(G6/$S6)*100</f>
        <v>0.16465046568889841</v>
      </c>
      <c r="H7" s="6">
        <f>(H6/$S6)*100</f>
        <v>0.16133176319451881</v>
      </c>
      <c r="I7" s="6">
        <f>(I6/$S6)*100</f>
        <v>0.263033936409378</v>
      </c>
      <c r="J7" s="6">
        <f>(J6/$S6)*100</f>
        <v>3.1322128251793169</v>
      </c>
      <c r="K7" s="7">
        <f t="shared" si="0"/>
        <v>3.7212289904721123</v>
      </c>
      <c r="L7" s="6">
        <f>(L6/$S6)*100</f>
        <v>1.9327695107590193</v>
      </c>
      <c r="M7" s="6">
        <f>(M6/$S6)*100</f>
        <v>1.0731185097955251</v>
      </c>
      <c r="N7" s="6">
        <f>(N6/$S6)*100</f>
        <v>1.4401027727224067</v>
      </c>
      <c r="O7" s="6">
        <f>(O6/$S6)*100</f>
        <v>5.9293437533454663</v>
      </c>
      <c r="P7" s="7">
        <f t="shared" si="1"/>
        <v>10.375334546622417</v>
      </c>
      <c r="Q7" s="6">
        <f t="shared" si="2"/>
        <v>21.777218713199872</v>
      </c>
      <c r="R7" s="7">
        <f>R6/S6*100</f>
        <v>78.222781286800128</v>
      </c>
      <c r="S7" s="7"/>
    </row>
    <row r="8" spans="1:19" ht="21" customHeight="1" x14ac:dyDescent="0.15">
      <c r="A8" s="33" t="s">
        <v>8</v>
      </c>
      <c r="B8" s="9">
        <v>0</v>
      </c>
      <c r="C8" s="10">
        <v>0</v>
      </c>
      <c r="D8" s="10">
        <v>0</v>
      </c>
      <c r="E8" s="11">
        <v>10391.44</v>
      </c>
      <c r="F8" s="4">
        <f t="shared" ref="F8:F11" si="4">SUM(B8:E8)</f>
        <v>10391.44</v>
      </c>
      <c r="G8" s="9">
        <v>0</v>
      </c>
      <c r="H8" s="10">
        <v>0</v>
      </c>
      <c r="I8" s="10">
        <v>0</v>
      </c>
      <c r="J8" s="11">
        <v>12236.82</v>
      </c>
      <c r="K8" s="4">
        <f t="shared" si="0"/>
        <v>12236.82</v>
      </c>
      <c r="L8" s="9">
        <v>0</v>
      </c>
      <c r="M8" s="10">
        <v>0</v>
      </c>
      <c r="N8" s="10">
        <v>0</v>
      </c>
      <c r="O8" s="11">
        <v>3685.47</v>
      </c>
      <c r="P8" s="4">
        <f t="shared" si="1"/>
        <v>3685.47</v>
      </c>
      <c r="Q8" s="3">
        <f t="shared" si="2"/>
        <v>26313.730000000003</v>
      </c>
      <c r="R8" s="4">
        <f>S8-Q8</f>
        <v>6030.2699999999968</v>
      </c>
      <c r="S8" s="16">
        <v>32344</v>
      </c>
    </row>
    <row r="9" spans="1:19" ht="21" customHeight="1" x14ac:dyDescent="0.15">
      <c r="A9" s="34"/>
      <c r="B9" s="6">
        <f>(B8/$S8)*100</f>
        <v>0</v>
      </c>
      <c r="C9" s="6">
        <f>(C8/$S8)*100</f>
        <v>0</v>
      </c>
      <c r="D9" s="6">
        <f>(D8/$S8)*100</f>
        <v>0</v>
      </c>
      <c r="E9" s="6">
        <f>(E8/$S8)*100</f>
        <v>32.127875340093993</v>
      </c>
      <c r="F9" s="7">
        <f t="shared" ref="F9" si="5">SUM(B9:E9)</f>
        <v>32.127875340093993</v>
      </c>
      <c r="G9" s="6">
        <f>(G8/$S8)*100</f>
        <v>0</v>
      </c>
      <c r="H9" s="6">
        <f>(H8/$S8)*100</f>
        <v>0</v>
      </c>
      <c r="I9" s="6">
        <f>(I8/$S8)*100</f>
        <v>0</v>
      </c>
      <c r="J9" s="6">
        <f>(J8/$S8)*100</f>
        <v>37.83335394509028</v>
      </c>
      <c r="K9" s="7">
        <f t="shared" ref="K9" si="6">SUM(G9:J9)</f>
        <v>37.83335394509028</v>
      </c>
      <c r="L9" s="6">
        <f>(L8/$S8)*100</f>
        <v>0</v>
      </c>
      <c r="M9" s="6">
        <f>(M8/$S8)*100</f>
        <v>0</v>
      </c>
      <c r="N9" s="6">
        <f>(N8/$S8)*100</f>
        <v>0</v>
      </c>
      <c r="O9" s="6">
        <f>(O8/$S8)*100</f>
        <v>11.394601780855799</v>
      </c>
      <c r="P9" s="7">
        <f t="shared" ref="P9" si="7">SUM(L9:O9)</f>
        <v>11.394601780855799</v>
      </c>
      <c r="Q9" s="6">
        <f t="shared" si="2"/>
        <v>81.355831066040068</v>
      </c>
      <c r="R9" s="7">
        <f>R8/S8*100</f>
        <v>18.644168933959921</v>
      </c>
      <c r="S9" s="7"/>
    </row>
    <row r="10" spans="1:19" ht="21" customHeight="1" x14ac:dyDescent="0.15">
      <c r="A10" s="33" t="s">
        <v>10</v>
      </c>
      <c r="B10" s="3">
        <f>B6+B8</f>
        <v>141</v>
      </c>
      <c r="C10" s="3">
        <f>C6+C8</f>
        <v>64.430000000000007</v>
      </c>
      <c r="D10" s="3">
        <f>D6+D8</f>
        <v>72.56</v>
      </c>
      <c r="E10" s="3">
        <f>E6+E8</f>
        <v>10830.9</v>
      </c>
      <c r="F10" s="4">
        <f t="shared" si="4"/>
        <v>11108.89</v>
      </c>
      <c r="G10" s="3">
        <f>G6+G8</f>
        <v>15.38</v>
      </c>
      <c r="H10" s="3">
        <f>H6+H8</f>
        <v>15.07</v>
      </c>
      <c r="I10" s="3">
        <f>I6+I8</f>
        <v>24.57</v>
      </c>
      <c r="J10" s="3">
        <f>J6+J8</f>
        <v>12529.4</v>
      </c>
      <c r="K10" s="4">
        <f>SUM(G10:J10)</f>
        <v>12584.42</v>
      </c>
      <c r="L10" s="3">
        <f>L6+L8</f>
        <v>180.54</v>
      </c>
      <c r="M10" s="3">
        <f>M6+M8</f>
        <v>100.24</v>
      </c>
      <c r="N10" s="3">
        <f>N6+N8</f>
        <v>134.52000000000001</v>
      </c>
      <c r="O10" s="3">
        <f>O6+O8</f>
        <v>4239.33</v>
      </c>
      <c r="P10" s="4">
        <f>SUM(L10:O10)</f>
        <v>4654.63</v>
      </c>
      <c r="Q10" s="3">
        <f t="shared" si="2"/>
        <v>28347.94</v>
      </c>
      <c r="R10" s="4">
        <f>S10-Q10</f>
        <v>13337.060000000001</v>
      </c>
      <c r="S10" s="4">
        <f>S6+S8</f>
        <v>41685</v>
      </c>
    </row>
    <row r="11" spans="1:19" ht="21" customHeight="1" x14ac:dyDescent="0.15">
      <c r="A11" s="34"/>
      <c r="B11" s="6">
        <f>B10/$S10*100</f>
        <v>0.33825116948542638</v>
      </c>
      <c r="C11" s="6">
        <f>C10/$S10*100</f>
        <v>0.15456399184358885</v>
      </c>
      <c r="D11" s="6">
        <f>D10/$S10*100</f>
        <v>0.17406741033945064</v>
      </c>
      <c r="E11" s="6">
        <f>E10/$S10*100</f>
        <v>25.982727599856066</v>
      </c>
      <c r="F11" s="7">
        <f t="shared" si="4"/>
        <v>26.649610171524532</v>
      </c>
      <c r="G11" s="6">
        <f>G10/$S10*100</f>
        <v>3.689576586302027E-2</v>
      </c>
      <c r="H11" s="6">
        <f>H10/$S10*100</f>
        <v>3.6152093079045218E-2</v>
      </c>
      <c r="I11" s="6">
        <f>I10/$S10*100</f>
        <v>5.8942065491183887E-2</v>
      </c>
      <c r="J11" s="6">
        <f>J10/$S10*100</f>
        <v>30.057334772700013</v>
      </c>
      <c r="K11" s="7">
        <f>SUM(G11:J11)</f>
        <v>30.189324697133262</v>
      </c>
      <c r="L11" s="6">
        <f>L10/$S10*100</f>
        <v>0.43310543360921194</v>
      </c>
      <c r="M11" s="6">
        <f>M10/$S10*100</f>
        <v>0.24047019311502935</v>
      </c>
      <c r="N11" s="6">
        <f>N10/$S10*100</f>
        <v>0.32270600935588339</v>
      </c>
      <c r="O11" s="6">
        <f>O10/$S10*100</f>
        <v>10.169917236415976</v>
      </c>
      <c r="P11" s="7">
        <f t="shared" si="1"/>
        <v>11.166198872496102</v>
      </c>
      <c r="Q11" s="6">
        <f t="shared" si="2"/>
        <v>68.005133741153898</v>
      </c>
      <c r="R11" s="7">
        <f>R10/S10*100</f>
        <v>31.994866258846109</v>
      </c>
      <c r="S11" s="7"/>
    </row>
    <row r="12" spans="1:19" ht="21" customHeight="1" x14ac:dyDescent="0.15">
      <c r="A12" s="33" t="s">
        <v>14</v>
      </c>
      <c r="B12" s="3">
        <v>2.87</v>
      </c>
      <c r="C12" s="3">
        <v>1.26</v>
      </c>
      <c r="D12" s="3">
        <v>1.75</v>
      </c>
      <c r="E12" s="3">
        <v>26.16</v>
      </c>
      <c r="F12" s="4">
        <f t="shared" ref="F12" si="8">SUM(B12:E12)</f>
        <v>32.04</v>
      </c>
      <c r="G12" s="12">
        <v>0</v>
      </c>
      <c r="H12" s="3">
        <v>0</v>
      </c>
      <c r="I12" s="3">
        <v>0</v>
      </c>
      <c r="J12" s="3">
        <v>0</v>
      </c>
      <c r="K12" s="4">
        <f t="shared" ref="K12" si="9">SUM(G12:J12)</f>
        <v>0</v>
      </c>
      <c r="L12" s="3">
        <v>4.41</v>
      </c>
      <c r="M12" s="3">
        <v>2.46</v>
      </c>
      <c r="N12" s="3">
        <v>2.83</v>
      </c>
      <c r="O12" s="3">
        <v>8.39</v>
      </c>
      <c r="P12" s="4">
        <f t="shared" ref="P12" si="10">SUM(L12:O12)</f>
        <v>18.09</v>
      </c>
      <c r="Q12" s="3">
        <f t="shared" si="2"/>
        <v>50.129999999999995</v>
      </c>
      <c r="R12" s="4">
        <f>S12-Q12</f>
        <v>269.87</v>
      </c>
      <c r="S12" s="5">
        <v>320</v>
      </c>
    </row>
    <row r="13" spans="1:19" ht="21" customHeight="1" x14ac:dyDescent="0.15">
      <c r="A13" s="34"/>
      <c r="B13" s="6">
        <f>(B12/$S12)*100</f>
        <v>0.89687500000000009</v>
      </c>
      <c r="C13" s="6">
        <f>(C12/$S12)*100</f>
        <v>0.39374999999999999</v>
      </c>
      <c r="D13" s="6">
        <f>(D12/$S12)*100</f>
        <v>0.546875</v>
      </c>
      <c r="E13" s="6">
        <f>(E12/$S12)*100</f>
        <v>8.1750000000000007</v>
      </c>
      <c r="F13" s="7">
        <f t="shared" ref="F13" si="11">SUM(B13:E13)</f>
        <v>10.012500000000001</v>
      </c>
      <c r="G13" s="6">
        <f>(G12/$S12)*100</f>
        <v>0</v>
      </c>
      <c r="H13" s="6">
        <f>(H12/$S12)*100</f>
        <v>0</v>
      </c>
      <c r="I13" s="6">
        <f>(I12/$S12)*100</f>
        <v>0</v>
      </c>
      <c r="J13" s="6">
        <f>(J12/$S12)*100</f>
        <v>0</v>
      </c>
      <c r="K13" s="7">
        <f t="shared" ref="K13" si="12">SUM(G13:J13)</f>
        <v>0</v>
      </c>
      <c r="L13" s="6">
        <f>(L12/$S12)*100</f>
        <v>1.378125</v>
      </c>
      <c r="M13" s="6">
        <f>(M12/$S12)*100</f>
        <v>0.76875000000000004</v>
      </c>
      <c r="N13" s="6">
        <f>(N12/$S12)*100</f>
        <v>0.88437500000000013</v>
      </c>
      <c r="O13" s="6">
        <f>(O12/$S12)*100</f>
        <v>2.6218750000000002</v>
      </c>
      <c r="P13" s="7">
        <f t="shared" ref="P13" si="13">SUM(L13:O13)</f>
        <v>5.6531250000000002</v>
      </c>
      <c r="Q13" s="6">
        <f t="shared" si="2"/>
        <v>15.665625000000002</v>
      </c>
      <c r="R13" s="7">
        <f>R12/S12*100</f>
        <v>84.334375000000009</v>
      </c>
      <c r="S13" s="7"/>
    </row>
    <row r="14" spans="1:19" ht="21" customHeight="1" x14ac:dyDescent="0.15">
      <c r="A14" t="s">
        <v>29</v>
      </c>
      <c r="R14" s="2" t="s">
        <v>5</v>
      </c>
    </row>
    <row r="15" spans="1:19" ht="21" customHeight="1" x14ac:dyDescent="0.15">
      <c r="R15" s="2" t="s">
        <v>13</v>
      </c>
    </row>
  </sheetData>
  <mergeCells count="12">
    <mergeCell ref="A12:A13"/>
    <mergeCell ref="A6:A7"/>
    <mergeCell ref="A8:A9"/>
    <mergeCell ref="A10:A11"/>
    <mergeCell ref="A2:S2"/>
    <mergeCell ref="A3:A5"/>
    <mergeCell ref="B3:Q3"/>
    <mergeCell ref="R3:R5"/>
    <mergeCell ref="S3:S5"/>
    <mergeCell ref="B4:F4"/>
    <mergeCell ref="G4:K4"/>
    <mergeCell ref="L4:P4"/>
  </mergeCells>
  <phoneticPr fontId="1"/>
  <pageMargins left="0.59055118110236227" right="0" top="0.59055118110236227" bottom="0.39370078740157483" header="0.31496062992125984" footer="0.31496062992125984"/>
  <pageSetup paperSize="8"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3FE76-5908-4C16-8883-88C4E233C896}">
  <sheetPr codeName="Sheet4">
    <tabColor theme="3" tint="0.59999389629810485"/>
    <pageSetUpPr fitToPage="1"/>
  </sheetPr>
  <dimension ref="A2:S31"/>
  <sheetViews>
    <sheetView zoomScale="115" zoomScaleNormal="115" workbookViewId="0">
      <selection activeCell="A3" sqref="A3:A5"/>
    </sheetView>
  </sheetViews>
  <sheetFormatPr defaultColWidth="11.25" defaultRowHeight="21" customHeight="1" x14ac:dyDescent="0.15"/>
  <cols>
    <col min="1" max="1" width="15.875" customWidth="1"/>
    <col min="2" max="3" width="10.625" customWidth="1"/>
    <col min="4" max="6" width="11.25" customWidth="1"/>
    <col min="7" max="8" width="10.625" customWidth="1"/>
    <col min="9" max="11" width="11.25" customWidth="1"/>
    <col min="12" max="13" width="10.625" customWidth="1"/>
    <col min="14" max="18" width="11.25" customWidth="1"/>
    <col min="20" max="20" width="5.625" customWidth="1"/>
  </cols>
  <sheetData>
    <row r="2" spans="1:19" ht="21" customHeight="1" x14ac:dyDescent="0.15">
      <c r="A2" s="35" t="s">
        <v>28</v>
      </c>
      <c r="B2" s="35"/>
      <c r="C2" s="35"/>
      <c r="D2" s="35"/>
      <c r="E2" s="35"/>
      <c r="F2" s="35"/>
      <c r="G2" s="35"/>
      <c r="H2" s="35"/>
      <c r="I2" s="35"/>
      <c r="J2" s="35"/>
      <c r="K2" s="35"/>
      <c r="L2" s="35"/>
      <c r="M2" s="35"/>
      <c r="N2" s="35"/>
      <c r="O2" s="35"/>
      <c r="P2" s="35"/>
      <c r="Q2" s="35"/>
      <c r="R2" s="35"/>
      <c r="S2" s="35"/>
    </row>
    <row r="3" spans="1:19" ht="21" customHeight="1" x14ac:dyDescent="0.15">
      <c r="A3" s="37" t="s">
        <v>50</v>
      </c>
      <c r="B3" s="40" t="s">
        <v>12</v>
      </c>
      <c r="C3" s="41"/>
      <c r="D3" s="41"/>
      <c r="E3" s="41"/>
      <c r="F3" s="41"/>
      <c r="G3" s="41"/>
      <c r="H3" s="41"/>
      <c r="I3" s="41"/>
      <c r="J3" s="41"/>
      <c r="K3" s="41"/>
      <c r="L3" s="41"/>
      <c r="M3" s="41"/>
      <c r="N3" s="41"/>
      <c r="O3" s="41"/>
      <c r="P3" s="41"/>
      <c r="Q3" s="42"/>
      <c r="R3" s="37" t="s">
        <v>4</v>
      </c>
      <c r="S3" s="37" t="s">
        <v>15</v>
      </c>
    </row>
    <row r="4" spans="1:19" ht="21" customHeight="1" x14ac:dyDescent="0.15">
      <c r="A4" s="38"/>
      <c r="B4" s="43" t="s">
        <v>9</v>
      </c>
      <c r="C4" s="44"/>
      <c r="D4" s="44"/>
      <c r="E4" s="44"/>
      <c r="F4" s="45"/>
      <c r="G4" s="43" t="s">
        <v>11</v>
      </c>
      <c r="H4" s="44"/>
      <c r="I4" s="44"/>
      <c r="J4" s="44"/>
      <c r="K4" s="45"/>
      <c r="L4" s="43" t="s">
        <v>31</v>
      </c>
      <c r="M4" s="44"/>
      <c r="N4" s="44"/>
      <c r="O4" s="44"/>
      <c r="P4" s="45"/>
      <c r="Q4" s="17"/>
      <c r="R4" s="38"/>
      <c r="S4" s="38"/>
    </row>
    <row r="5" spans="1:19" ht="38.1" customHeight="1" x14ac:dyDescent="0.15">
      <c r="A5" s="39"/>
      <c r="B5" s="18" t="s">
        <v>0</v>
      </c>
      <c r="C5" s="18" t="s">
        <v>1</v>
      </c>
      <c r="D5" s="18" t="s">
        <v>2</v>
      </c>
      <c r="E5" s="18" t="s">
        <v>3</v>
      </c>
      <c r="F5" s="19" t="s">
        <v>10</v>
      </c>
      <c r="G5" s="18" t="s">
        <v>0</v>
      </c>
      <c r="H5" s="18" t="s">
        <v>1</v>
      </c>
      <c r="I5" s="18" t="s">
        <v>2</v>
      </c>
      <c r="J5" s="20" t="s">
        <v>3</v>
      </c>
      <c r="K5" s="19" t="s">
        <v>10</v>
      </c>
      <c r="L5" s="18" t="s">
        <v>0</v>
      </c>
      <c r="M5" s="18" t="s">
        <v>1</v>
      </c>
      <c r="N5" s="18" t="s">
        <v>2</v>
      </c>
      <c r="O5" s="20" t="s">
        <v>3</v>
      </c>
      <c r="P5" s="19" t="s">
        <v>10</v>
      </c>
      <c r="Q5" s="17"/>
      <c r="R5" s="39"/>
      <c r="S5" s="39"/>
    </row>
    <row r="6" spans="1:19" ht="21" customHeight="1" x14ac:dyDescent="0.15">
      <c r="A6" s="46" t="s">
        <v>17</v>
      </c>
      <c r="B6" s="3">
        <v>22.44</v>
      </c>
      <c r="C6" s="3">
        <v>7.74</v>
      </c>
      <c r="D6" s="3">
        <v>10.95</v>
      </c>
      <c r="E6" s="3">
        <v>129.21</v>
      </c>
      <c r="F6" s="4">
        <f t="shared" ref="F6:F26" si="0">SUM(B6:E6)</f>
        <v>170.34</v>
      </c>
      <c r="G6" s="3">
        <v>2.1</v>
      </c>
      <c r="H6" s="3">
        <v>2.0299999999999998</v>
      </c>
      <c r="I6" s="3">
        <v>3.28</v>
      </c>
      <c r="J6" s="3">
        <v>100.53</v>
      </c>
      <c r="K6" s="4">
        <f t="shared" ref="K6:K26" si="1">SUM(G6:J6)</f>
        <v>107.94</v>
      </c>
      <c r="L6" s="3">
        <v>31.45</v>
      </c>
      <c r="M6" s="3">
        <v>15.42</v>
      </c>
      <c r="N6" s="3">
        <v>20.239999999999998</v>
      </c>
      <c r="O6" s="3">
        <v>71.599999999999994</v>
      </c>
      <c r="P6" s="4">
        <f t="shared" ref="P6:P26" si="2">SUM(L6:O6)</f>
        <v>138.70999999999998</v>
      </c>
      <c r="Q6" s="3">
        <f t="shared" ref="Q6:Q29" si="3">F6+K6+P6</f>
        <v>416.98999999999995</v>
      </c>
      <c r="R6" s="4">
        <f>S6-Q6</f>
        <v>877.21</v>
      </c>
      <c r="S6" s="8">
        <v>1294.2</v>
      </c>
    </row>
    <row r="7" spans="1:19" ht="21" customHeight="1" x14ac:dyDescent="0.15">
      <c r="A7" s="47"/>
      <c r="B7" s="6">
        <f>(B6/$S6)*100</f>
        <v>1.7338896615669914</v>
      </c>
      <c r="C7" s="6">
        <f>(C6/$S6)*100</f>
        <v>0.59805285118219753</v>
      </c>
      <c r="D7" s="6">
        <f>(D6/$S6)*100</f>
        <v>0.84608252202132594</v>
      </c>
      <c r="E7" s="6">
        <f>(E6/$S6)*100</f>
        <v>9.9837737598516458</v>
      </c>
      <c r="F7" s="7">
        <f>SUM(B7:E7)</f>
        <v>13.161798794622161</v>
      </c>
      <c r="G7" s="6">
        <f>(G6/$S6)*100</f>
        <v>0.16226240148354196</v>
      </c>
      <c r="H7" s="6">
        <f>(H6/$S6)*100</f>
        <v>0.15685365476742388</v>
      </c>
      <c r="I7" s="6">
        <f>(I6/$S6)*100</f>
        <v>0.25343841755524649</v>
      </c>
      <c r="J7" s="6">
        <f>(J6/$S6)*100</f>
        <v>7.7677329624478446</v>
      </c>
      <c r="K7" s="7">
        <f t="shared" ref="K7" si="4">SUM(G7:J7)</f>
        <v>8.3402874362540569</v>
      </c>
      <c r="L7" s="6">
        <f>(L6/$S6)*100</f>
        <v>2.4300726317416164</v>
      </c>
      <c r="M7" s="6">
        <f>(M6/$S6)*100</f>
        <v>1.1914696337505795</v>
      </c>
      <c r="N7" s="6">
        <f>(N6/$S6)*100</f>
        <v>1.5639004790604232</v>
      </c>
      <c r="O7" s="6">
        <f>(O6/$S6)*100</f>
        <v>5.5323752124864773</v>
      </c>
      <c r="P7" s="7">
        <f t="shared" ref="P7" si="5">SUM(L7:O7)</f>
        <v>10.717817957039095</v>
      </c>
      <c r="Q7" s="6">
        <f t="shared" si="3"/>
        <v>32.219904187915311</v>
      </c>
      <c r="R7" s="7">
        <f>(R6/S6)*100</f>
        <v>67.780095812084681</v>
      </c>
      <c r="S7" s="7"/>
    </row>
    <row r="8" spans="1:19" ht="21" customHeight="1" x14ac:dyDescent="0.15">
      <c r="A8" s="46" t="s">
        <v>18</v>
      </c>
      <c r="B8" s="3">
        <v>15.67</v>
      </c>
      <c r="C8" s="3">
        <v>7.31</v>
      </c>
      <c r="D8" s="3">
        <v>6.1</v>
      </c>
      <c r="E8" s="3">
        <v>26.69</v>
      </c>
      <c r="F8" s="4">
        <f t="shared" si="0"/>
        <v>55.769999999999996</v>
      </c>
      <c r="G8" s="3">
        <v>2</v>
      </c>
      <c r="H8" s="3">
        <v>1.41</v>
      </c>
      <c r="I8" s="3">
        <v>2.4</v>
      </c>
      <c r="J8" s="3">
        <v>36.08</v>
      </c>
      <c r="K8" s="4">
        <f t="shared" si="1"/>
        <v>41.89</v>
      </c>
      <c r="L8" s="3">
        <v>23.78</v>
      </c>
      <c r="M8" s="3">
        <v>13.13</v>
      </c>
      <c r="N8" s="3">
        <v>15.47</v>
      </c>
      <c r="O8" s="3">
        <v>33.03</v>
      </c>
      <c r="P8" s="4">
        <f t="shared" si="2"/>
        <v>85.41</v>
      </c>
      <c r="Q8" s="3">
        <f t="shared" si="3"/>
        <v>183.07</v>
      </c>
      <c r="R8" s="4">
        <f>S8-Q8</f>
        <v>658.23</v>
      </c>
      <c r="S8" s="8">
        <v>841.3</v>
      </c>
    </row>
    <row r="9" spans="1:19" ht="21" customHeight="1" x14ac:dyDescent="0.15">
      <c r="A9" s="47"/>
      <c r="B9" s="6">
        <f>(B8/$S8)*100</f>
        <v>1.8625936051349106</v>
      </c>
      <c r="C9" s="6">
        <f>(C8/$S8)*100</f>
        <v>0.86889337929394983</v>
      </c>
      <c r="D9" s="6">
        <f>(D8/$S8)*100</f>
        <v>0.72506834660644237</v>
      </c>
      <c r="E9" s="6">
        <f>(E8/$S8)*100</f>
        <v>3.1724711755616308</v>
      </c>
      <c r="F9" s="7">
        <f t="shared" ref="F9" si="6">SUM(B9:E9)</f>
        <v>6.6290265065969338</v>
      </c>
      <c r="G9" s="6">
        <f>(G8/$S8)*100</f>
        <v>0.23772732675621061</v>
      </c>
      <c r="H9" s="6">
        <f>(H8/$S8)*100</f>
        <v>0.16759776536312848</v>
      </c>
      <c r="I9" s="6">
        <f>(I8/$S8)*100</f>
        <v>0.28527279210745277</v>
      </c>
      <c r="J9" s="6">
        <f>(J8/$S8)*100</f>
        <v>4.2886009746820397</v>
      </c>
      <c r="K9" s="7">
        <f t="shared" ref="K9" si="7">SUM(G9:J9)</f>
        <v>4.9791988589088314</v>
      </c>
      <c r="L9" s="6">
        <f>(L8/$S8)*100</f>
        <v>2.8265779151313444</v>
      </c>
      <c r="M9" s="6">
        <f>(M8/$S8)*100</f>
        <v>1.5606799001545228</v>
      </c>
      <c r="N9" s="6">
        <f>(N8/$S8)*100</f>
        <v>1.8388208724592892</v>
      </c>
      <c r="O9" s="6">
        <f>(O8/$S8)*100</f>
        <v>3.9260668013788189</v>
      </c>
      <c r="P9" s="7">
        <f t="shared" ref="P9" si="8">SUM(L9:O9)</f>
        <v>10.152145489123974</v>
      </c>
      <c r="Q9" s="6">
        <f t="shared" si="3"/>
        <v>21.760370854629741</v>
      </c>
      <c r="R9" s="7">
        <f>(R8/S8)*100</f>
        <v>78.239629145370273</v>
      </c>
      <c r="S9" s="7"/>
    </row>
    <row r="10" spans="1:19" ht="21" customHeight="1" x14ac:dyDescent="0.15">
      <c r="A10" s="46" t="s">
        <v>19</v>
      </c>
      <c r="B10" s="3">
        <v>17.86</v>
      </c>
      <c r="C10" s="3">
        <v>8.1</v>
      </c>
      <c r="D10" s="3">
        <v>6.39</v>
      </c>
      <c r="E10" s="3">
        <v>17.649999999999999</v>
      </c>
      <c r="F10" s="4">
        <f t="shared" si="0"/>
        <v>50</v>
      </c>
      <c r="G10" s="3">
        <v>2</v>
      </c>
      <c r="H10" s="3">
        <v>1.96</v>
      </c>
      <c r="I10" s="3">
        <v>3.14</v>
      </c>
      <c r="J10" s="3">
        <v>18.57</v>
      </c>
      <c r="K10" s="4">
        <f t="shared" si="1"/>
        <v>25.67</v>
      </c>
      <c r="L10" s="3">
        <v>19.600000000000001</v>
      </c>
      <c r="M10" s="3">
        <v>10.77</v>
      </c>
      <c r="N10" s="3">
        <v>14.33</v>
      </c>
      <c r="O10" s="3">
        <v>30.06</v>
      </c>
      <c r="P10" s="4">
        <f t="shared" si="2"/>
        <v>74.760000000000005</v>
      </c>
      <c r="Q10" s="3">
        <f t="shared" si="3"/>
        <v>150.43</v>
      </c>
      <c r="R10" s="4">
        <f>S10-Q10</f>
        <v>726.06999999999994</v>
      </c>
      <c r="S10" s="8">
        <v>876.5</v>
      </c>
    </row>
    <row r="11" spans="1:19" ht="21" customHeight="1" x14ac:dyDescent="0.15">
      <c r="A11" s="47"/>
      <c r="B11" s="6">
        <f>(B10/$S10)*100</f>
        <v>2.0376497432972047</v>
      </c>
      <c r="C11" s="6">
        <f>(C10/$S10)*100</f>
        <v>0.9241300627495721</v>
      </c>
      <c r="D11" s="6">
        <f>(D10/$S10)*100</f>
        <v>0.72903593839132919</v>
      </c>
      <c r="E11" s="6">
        <f>(E10/$S10)*100</f>
        <v>2.0136908157444378</v>
      </c>
      <c r="F11" s="7">
        <f t="shared" ref="F11" si="9">SUM(B11:E11)</f>
        <v>5.7045065601825442</v>
      </c>
      <c r="G11" s="6">
        <f>(G10/$S10)*100</f>
        <v>0.22818026240730174</v>
      </c>
      <c r="H11" s="6">
        <f>(H10/$S10)*100</f>
        <v>0.22361665715915574</v>
      </c>
      <c r="I11" s="6">
        <f>(I10/$S10)*100</f>
        <v>0.35824301197946379</v>
      </c>
      <c r="J11" s="6">
        <f>(J10/$S10)*100</f>
        <v>2.118653736451797</v>
      </c>
      <c r="K11" s="7">
        <f t="shared" ref="K11" si="10">SUM(G11:J11)</f>
        <v>2.9286936679977185</v>
      </c>
      <c r="L11" s="6">
        <f>(L10/$S10)*100</f>
        <v>2.2361665715915575</v>
      </c>
      <c r="M11" s="6">
        <f>(M10/$S10)*100</f>
        <v>1.22875071306332</v>
      </c>
      <c r="N11" s="6">
        <f>(N10/$S10)*100</f>
        <v>1.6349115801483172</v>
      </c>
      <c r="O11" s="6">
        <f>(O10/$S10)*100</f>
        <v>3.4295493439817455</v>
      </c>
      <c r="P11" s="7">
        <f t="shared" ref="P11" si="11">SUM(L11:O11)</f>
        <v>8.5293782087849408</v>
      </c>
      <c r="Q11" s="6">
        <f t="shared" si="3"/>
        <v>17.162578436965205</v>
      </c>
      <c r="R11" s="7">
        <f>(R10/S10)*100</f>
        <v>82.837421563034781</v>
      </c>
      <c r="S11" s="7"/>
    </row>
    <row r="12" spans="1:19" ht="21" customHeight="1" x14ac:dyDescent="0.15">
      <c r="A12" s="46" t="s">
        <v>20</v>
      </c>
      <c r="B12" s="3">
        <v>53.5</v>
      </c>
      <c r="C12" s="3">
        <v>23.58</v>
      </c>
      <c r="D12" s="3">
        <v>26.64</v>
      </c>
      <c r="E12" s="3">
        <v>138.16999999999999</v>
      </c>
      <c r="F12" s="4">
        <f t="shared" si="0"/>
        <v>241.89</v>
      </c>
      <c r="G12" s="3">
        <v>6.72</v>
      </c>
      <c r="H12" s="3">
        <v>7.88</v>
      </c>
      <c r="I12" s="3">
        <v>11.97</v>
      </c>
      <c r="J12" s="3">
        <v>101.37</v>
      </c>
      <c r="K12" s="4">
        <f t="shared" si="1"/>
        <v>127.94</v>
      </c>
      <c r="L12" s="3">
        <v>62.64</v>
      </c>
      <c r="M12" s="3">
        <v>35.119999999999997</v>
      </c>
      <c r="N12" s="3">
        <v>46.1</v>
      </c>
      <c r="O12" s="3">
        <v>178.26</v>
      </c>
      <c r="P12" s="4">
        <f t="shared" si="2"/>
        <v>322.12</v>
      </c>
      <c r="Q12" s="3">
        <f t="shared" si="3"/>
        <v>691.95</v>
      </c>
      <c r="R12" s="4">
        <f>S12-Q12</f>
        <v>2358.8500000000004</v>
      </c>
      <c r="S12" s="8">
        <v>3050.8</v>
      </c>
    </row>
    <row r="13" spans="1:19" ht="21" customHeight="1" x14ac:dyDescent="0.15">
      <c r="A13" s="47"/>
      <c r="B13" s="6">
        <f>(B12/$S12)*100</f>
        <v>1.7536383899305099</v>
      </c>
      <c r="C13" s="6">
        <f>(C12/$S12)*100</f>
        <v>0.77291202307591444</v>
      </c>
      <c r="D13" s="6">
        <f>(D12/$S12)*100</f>
        <v>0.87321358332240717</v>
      </c>
      <c r="E13" s="6">
        <f>(E12/$S12)*100</f>
        <v>4.5289760062934308</v>
      </c>
      <c r="F13" s="7">
        <f t="shared" ref="F13" si="12">SUM(B13:E13)</f>
        <v>7.9287400026222628</v>
      </c>
      <c r="G13" s="6">
        <f>(G12/$S12)*100</f>
        <v>0.22027009309033693</v>
      </c>
      <c r="H13" s="6">
        <f>(H12/$S12)*100</f>
        <v>0.25829290677854988</v>
      </c>
      <c r="I13" s="6">
        <f>(I12/$S12)*100</f>
        <v>0.3923561033171627</v>
      </c>
      <c r="J13" s="6">
        <f>(J12/$S12)*100</f>
        <v>3.3227350203225385</v>
      </c>
      <c r="K13" s="7">
        <f t="shared" ref="K13" si="13">SUM(G13:J13)</f>
        <v>4.1936541235085878</v>
      </c>
      <c r="L13" s="6">
        <f>(L12/$S12)*100</f>
        <v>2.0532319391634983</v>
      </c>
      <c r="M13" s="6">
        <f>(M12/$S12)*100</f>
        <v>1.1511734626983083</v>
      </c>
      <c r="N13" s="6">
        <f>(N12/$S12)*100</f>
        <v>1.5110790612298413</v>
      </c>
      <c r="O13" s="6">
        <f>(O12/$S12)*100</f>
        <v>5.8430575586731344</v>
      </c>
      <c r="P13" s="7">
        <f t="shared" ref="P13" si="14">SUM(L13:O13)</f>
        <v>10.558542021764783</v>
      </c>
      <c r="Q13" s="6">
        <f t="shared" si="3"/>
        <v>22.680936147895633</v>
      </c>
      <c r="R13" s="7">
        <f>(R12/S12)*100</f>
        <v>77.319063852104378</v>
      </c>
      <c r="S13" s="7"/>
    </row>
    <row r="14" spans="1:19" ht="21" customHeight="1" x14ac:dyDescent="0.15">
      <c r="A14" s="46" t="s">
        <v>21</v>
      </c>
      <c r="B14" s="3">
        <v>9.06</v>
      </c>
      <c r="C14" s="3">
        <v>4.9800000000000004</v>
      </c>
      <c r="D14" s="3">
        <v>4.62</v>
      </c>
      <c r="E14" s="3">
        <v>9.74</v>
      </c>
      <c r="F14" s="4">
        <f t="shared" si="0"/>
        <v>28.4</v>
      </c>
      <c r="G14" s="3">
        <v>1.08</v>
      </c>
      <c r="H14" s="3">
        <v>0.6</v>
      </c>
      <c r="I14" s="3">
        <v>1.34</v>
      </c>
      <c r="J14" s="3">
        <v>11.65</v>
      </c>
      <c r="K14" s="4">
        <f t="shared" si="1"/>
        <v>14.670000000000002</v>
      </c>
      <c r="L14" s="3">
        <v>10.72</v>
      </c>
      <c r="M14" s="3">
        <v>5.45</v>
      </c>
      <c r="N14" s="3">
        <v>7.84</v>
      </c>
      <c r="O14" s="3">
        <v>17.25</v>
      </c>
      <c r="P14" s="4">
        <f t="shared" si="2"/>
        <v>41.260000000000005</v>
      </c>
      <c r="Q14" s="3">
        <f>F14+K14+P14</f>
        <v>84.330000000000013</v>
      </c>
      <c r="R14" s="4">
        <f>S14-Q14</f>
        <v>592.96999999999991</v>
      </c>
      <c r="S14" s="8">
        <v>677.3</v>
      </c>
    </row>
    <row r="15" spans="1:19" ht="21" customHeight="1" x14ac:dyDescent="0.15">
      <c r="A15" s="47"/>
      <c r="B15" s="6">
        <f>(B14/$S14)*100</f>
        <v>1.3376642551306661</v>
      </c>
      <c r="C15" s="6">
        <f>(C14/$S14)*100</f>
        <v>0.73527240513804826</v>
      </c>
      <c r="D15" s="6">
        <f>(D14/$S14)*100</f>
        <v>0.68212018307987599</v>
      </c>
      <c r="E15" s="6">
        <f>(E14/$S14)*100</f>
        <v>1.4380628967961022</v>
      </c>
      <c r="F15" s="7">
        <f t="shared" ref="F15" si="15">SUM(B15:E15)</f>
        <v>4.1931197401446925</v>
      </c>
      <c r="G15" s="6">
        <f>(G14/$S14)*100</f>
        <v>0.15945666617451648</v>
      </c>
      <c r="H15" s="6">
        <f>(H14/$S14)*100</f>
        <v>8.8587036763620258E-2</v>
      </c>
      <c r="I15" s="6">
        <f>(I14/$S14)*100</f>
        <v>0.19784438210541858</v>
      </c>
      <c r="J15" s="6">
        <f>(J14/$S14)*100</f>
        <v>1.7200649638269603</v>
      </c>
      <c r="K15" s="7">
        <f t="shared" ref="K15" si="16">SUM(G15:J15)</f>
        <v>2.1659530488705157</v>
      </c>
      <c r="L15" s="6">
        <f>(L14/$S14)*100</f>
        <v>1.5827550568433486</v>
      </c>
      <c r="M15" s="6">
        <f>(M14/$S14)*100</f>
        <v>0.80466558393621734</v>
      </c>
      <c r="N15" s="6">
        <f>(N14/$S14)*100</f>
        <v>1.1575372803779713</v>
      </c>
      <c r="O15" s="6">
        <f>(O14/$S14)*100</f>
        <v>2.5468773069540824</v>
      </c>
      <c r="P15" s="7">
        <f t="shared" ref="P15" si="17">SUM(L15:O15)</f>
        <v>6.0918352281116199</v>
      </c>
      <c r="Q15" s="6">
        <f t="shared" si="3"/>
        <v>12.450908017126828</v>
      </c>
      <c r="R15" s="7">
        <f>(R14/S14)*100</f>
        <v>87.549091982873165</v>
      </c>
      <c r="S15" s="7"/>
    </row>
    <row r="16" spans="1:19" ht="21" customHeight="1" x14ac:dyDescent="0.15">
      <c r="A16" s="46" t="s">
        <v>22</v>
      </c>
      <c r="B16" s="3">
        <v>2.54</v>
      </c>
      <c r="C16" s="3">
        <v>1.1299999999999999</v>
      </c>
      <c r="D16" s="3">
        <v>1.08</v>
      </c>
      <c r="E16" s="3">
        <v>5.68</v>
      </c>
      <c r="F16" s="4">
        <f t="shared" si="0"/>
        <v>10.43</v>
      </c>
      <c r="G16" s="3">
        <v>0.4</v>
      </c>
      <c r="H16" s="3">
        <v>0.34</v>
      </c>
      <c r="I16" s="3">
        <v>0.27</v>
      </c>
      <c r="J16" s="3">
        <v>5.0999999999999996</v>
      </c>
      <c r="K16" s="4">
        <f t="shared" si="1"/>
        <v>6.1099999999999994</v>
      </c>
      <c r="L16" s="3">
        <v>3.65</v>
      </c>
      <c r="M16" s="3">
        <v>1.87</v>
      </c>
      <c r="N16" s="3">
        <v>2.75</v>
      </c>
      <c r="O16" s="3">
        <v>8.26</v>
      </c>
      <c r="P16" s="4">
        <f t="shared" si="2"/>
        <v>16.53</v>
      </c>
      <c r="Q16" s="3">
        <f t="shared" si="3"/>
        <v>33.07</v>
      </c>
      <c r="R16" s="4">
        <f>S16-Q16</f>
        <v>228.82999999999998</v>
      </c>
      <c r="S16" s="8">
        <v>261.89999999999998</v>
      </c>
    </row>
    <row r="17" spans="1:19" ht="21" customHeight="1" x14ac:dyDescent="0.15">
      <c r="A17" s="47"/>
      <c r="B17" s="6">
        <f>(B16/$S16)*100</f>
        <v>0.96983581519663997</v>
      </c>
      <c r="C17" s="6">
        <f>(C16/$S16)*100</f>
        <v>0.43146239022527683</v>
      </c>
      <c r="D17" s="6">
        <f>(D16/$S16)*100</f>
        <v>0.41237113402061865</v>
      </c>
      <c r="E17" s="6">
        <f>(E16/$S16)*100</f>
        <v>2.1687667048491792</v>
      </c>
      <c r="F17" s="7">
        <f t="shared" ref="F17" si="18">SUM(B17:E17)</f>
        <v>3.9824360442917146</v>
      </c>
      <c r="G17" s="6">
        <f>(G16/$S16)*100</f>
        <v>0.15273004963726616</v>
      </c>
      <c r="H17" s="6">
        <f>(H16/$S16)*100</f>
        <v>0.12982054219167624</v>
      </c>
      <c r="I17" s="6">
        <f>(I16/$S16)*100</f>
        <v>0.10309278350515466</v>
      </c>
      <c r="J17" s="6">
        <f>(J16/$S16)*100</f>
        <v>1.9473081328751431</v>
      </c>
      <c r="K17" s="7">
        <f t="shared" ref="K17" si="19">SUM(G17:J17)</f>
        <v>2.33295150820924</v>
      </c>
      <c r="L17" s="6">
        <f>(L16/$S16)*100</f>
        <v>1.3936617029400535</v>
      </c>
      <c r="M17" s="6">
        <f>(M16/$S16)*100</f>
        <v>0.71401298205421926</v>
      </c>
      <c r="N17" s="6">
        <f>(N16/$S16)*100</f>
        <v>1.0500190912562049</v>
      </c>
      <c r="O17" s="6">
        <f>(O16/$S16)*100</f>
        <v>3.1538755250095458</v>
      </c>
      <c r="P17" s="7">
        <f t="shared" ref="P17" si="20">SUM(L17:O17)</f>
        <v>6.3115693012600236</v>
      </c>
      <c r="Q17" s="6">
        <f t="shared" si="3"/>
        <v>12.626956853760978</v>
      </c>
      <c r="R17" s="7">
        <f>(R16/S16)*100</f>
        <v>87.373043146239027</v>
      </c>
      <c r="S17" s="7"/>
    </row>
    <row r="18" spans="1:19" ht="21" customHeight="1" x14ac:dyDescent="0.15">
      <c r="A18" s="46" t="s">
        <v>23</v>
      </c>
      <c r="B18" s="3">
        <v>3.17</v>
      </c>
      <c r="C18" s="3">
        <v>1.42</v>
      </c>
      <c r="D18" s="3">
        <v>0.94</v>
      </c>
      <c r="E18" s="3">
        <v>1.5</v>
      </c>
      <c r="F18" s="4">
        <f t="shared" si="0"/>
        <v>7.0299999999999994</v>
      </c>
      <c r="G18" s="3">
        <v>0.1</v>
      </c>
      <c r="H18" s="3">
        <v>0</v>
      </c>
      <c r="I18" s="3">
        <v>0.05</v>
      </c>
      <c r="J18" s="3">
        <v>0.5</v>
      </c>
      <c r="K18" s="4">
        <f t="shared" si="1"/>
        <v>0.65</v>
      </c>
      <c r="L18" s="3">
        <v>2.72</v>
      </c>
      <c r="M18" s="3">
        <v>1.53</v>
      </c>
      <c r="N18" s="3">
        <v>1.81</v>
      </c>
      <c r="O18" s="3">
        <v>5.39</v>
      </c>
      <c r="P18" s="4">
        <f t="shared" si="2"/>
        <v>11.45</v>
      </c>
      <c r="Q18" s="3">
        <f t="shared" si="3"/>
        <v>19.13</v>
      </c>
      <c r="R18" s="4">
        <f>S18-Q18</f>
        <v>173.67000000000002</v>
      </c>
      <c r="S18" s="8">
        <v>192.8</v>
      </c>
    </row>
    <row r="19" spans="1:19" ht="21" customHeight="1" x14ac:dyDescent="0.15">
      <c r="A19" s="47"/>
      <c r="B19" s="6">
        <f>(B18/$S18)*100</f>
        <v>1.6441908713692943</v>
      </c>
      <c r="C19" s="6">
        <f>(C18/$S18)*100</f>
        <v>0.7365145228215767</v>
      </c>
      <c r="D19" s="6">
        <f>(D18/$S18)*100</f>
        <v>0.48755186721991695</v>
      </c>
      <c r="E19" s="6">
        <f>(E18/$S18)*100</f>
        <v>0.77800829875518662</v>
      </c>
      <c r="F19" s="7">
        <f t="shared" ref="F19:F21" si="21">SUM(B19:E19)</f>
        <v>3.6462655601659746</v>
      </c>
      <c r="G19" s="6">
        <f>(G18/$S18)*100</f>
        <v>5.1867219917012451E-2</v>
      </c>
      <c r="H19" s="6">
        <f>(H18/$S18)*100</f>
        <v>0</v>
      </c>
      <c r="I19" s="6">
        <f>(I18/$S18)*100</f>
        <v>2.5933609958506226E-2</v>
      </c>
      <c r="J19" s="6">
        <f>(J18/$S18)*100</f>
        <v>0.25933609958506221</v>
      </c>
      <c r="K19" s="7">
        <f t="shared" ref="K19" si="22">SUM(G19:J19)</f>
        <v>0.33713692946058088</v>
      </c>
      <c r="L19" s="6">
        <f>(L18/$S18)*100</f>
        <v>1.4107883817427387</v>
      </c>
      <c r="M19" s="6">
        <f>(M18/$S18)*100</f>
        <v>0.79356846473029041</v>
      </c>
      <c r="N19" s="6">
        <f>(N18/$S18)*100</f>
        <v>0.93879668049792531</v>
      </c>
      <c r="O19" s="6">
        <f>(O18/$S18)*100</f>
        <v>2.7956431535269708</v>
      </c>
      <c r="P19" s="7">
        <f t="shared" ref="P19" si="23">SUM(L19:O19)</f>
        <v>5.9387966804979255</v>
      </c>
      <c r="Q19" s="6">
        <f t="shared" si="3"/>
        <v>9.9221991701244807</v>
      </c>
      <c r="R19" s="7">
        <f>(R18/S18)*100</f>
        <v>90.077800829875514</v>
      </c>
      <c r="S19" s="7"/>
    </row>
    <row r="20" spans="1:19" ht="21" customHeight="1" x14ac:dyDescent="0.15">
      <c r="A20" s="46" t="s">
        <v>27</v>
      </c>
      <c r="B20" s="3">
        <v>2.81</v>
      </c>
      <c r="C20" s="3">
        <v>1.1599999999999999</v>
      </c>
      <c r="D20" s="3">
        <v>1.8</v>
      </c>
      <c r="E20" s="3">
        <v>4.76</v>
      </c>
      <c r="F20" s="4">
        <f t="shared" si="21"/>
        <v>10.53</v>
      </c>
      <c r="G20" s="3">
        <v>0</v>
      </c>
      <c r="H20" s="3">
        <v>0</v>
      </c>
      <c r="I20" s="3">
        <v>0</v>
      </c>
      <c r="J20" s="3">
        <v>0</v>
      </c>
      <c r="K20" s="4">
        <f t="shared" ref="K20" si="24">SUM(G20:J20)</f>
        <v>0</v>
      </c>
      <c r="L20" s="3">
        <v>3.01</v>
      </c>
      <c r="M20" s="3">
        <v>1.25</v>
      </c>
      <c r="N20" s="3">
        <v>1.38</v>
      </c>
      <c r="O20" s="3">
        <v>3.12</v>
      </c>
      <c r="P20" s="4">
        <f t="shared" ref="P20" si="25">SUM(L20:O20)</f>
        <v>8.76</v>
      </c>
      <c r="Q20" s="3">
        <f t="shared" si="3"/>
        <v>19.29</v>
      </c>
      <c r="R20" s="4">
        <f>S20-Q20</f>
        <v>265.20999999999998</v>
      </c>
      <c r="S20" s="8">
        <v>284.5</v>
      </c>
    </row>
    <row r="21" spans="1:19" ht="21" customHeight="1" x14ac:dyDescent="0.15">
      <c r="A21" s="47"/>
      <c r="B21" s="6">
        <f>(B20/$S20)*100</f>
        <v>0.98769771528998251</v>
      </c>
      <c r="C21" s="6">
        <f>(C20/$S20)*100</f>
        <v>0.40773286467486813</v>
      </c>
      <c r="D21" s="6">
        <f>(D20/$S20)*100</f>
        <v>0.63268892794376097</v>
      </c>
      <c r="E21" s="6">
        <f>(E20/$S20)*100</f>
        <v>1.6731107205623901</v>
      </c>
      <c r="F21" s="7">
        <f t="shared" si="21"/>
        <v>3.7012302284710015</v>
      </c>
      <c r="G21" s="6">
        <f>(G20/$S20)*100</f>
        <v>0</v>
      </c>
      <c r="H21" s="6">
        <f>(H20/$S20)*100</f>
        <v>0</v>
      </c>
      <c r="I21" s="6">
        <f>(I20/$S20)*100</f>
        <v>0</v>
      </c>
      <c r="J21" s="6">
        <f>(J20/$S20)*100</f>
        <v>0</v>
      </c>
      <c r="K21" s="7">
        <f t="shared" ref="K21" si="26">SUM(G21:J21)</f>
        <v>0</v>
      </c>
      <c r="L21" s="6">
        <f>(L20/$S20)*100</f>
        <v>1.0579964850615113</v>
      </c>
      <c r="M21" s="6">
        <f>(M20/$S20)*100</f>
        <v>0.43936731107205629</v>
      </c>
      <c r="N21" s="6">
        <f>(N20/$S20)*100</f>
        <v>0.48506151142355003</v>
      </c>
      <c r="O21" s="6">
        <f>(O20/$S20)*100</f>
        <v>1.0966608084358525</v>
      </c>
      <c r="P21" s="7">
        <f t="shared" ref="P21" si="27">SUM(L21:O21)</f>
        <v>3.0790861159929701</v>
      </c>
      <c r="Q21" s="6">
        <f t="shared" si="3"/>
        <v>6.7803163444639711</v>
      </c>
      <c r="R21" s="7">
        <f>(R20/S20)*100</f>
        <v>93.219683655536016</v>
      </c>
      <c r="S21" s="7"/>
    </row>
    <row r="22" spans="1:19" ht="21" customHeight="1" x14ac:dyDescent="0.15">
      <c r="A22" s="46" t="s">
        <v>24</v>
      </c>
      <c r="B22" s="3">
        <v>5.66</v>
      </c>
      <c r="C22" s="3">
        <v>3.07</v>
      </c>
      <c r="D22" s="3">
        <v>3.7</v>
      </c>
      <c r="E22" s="3">
        <v>12.63</v>
      </c>
      <c r="F22" s="4">
        <f t="shared" si="0"/>
        <v>25.060000000000002</v>
      </c>
      <c r="G22" s="3">
        <v>0.69</v>
      </c>
      <c r="H22" s="3">
        <v>0.62</v>
      </c>
      <c r="I22" s="3">
        <v>1.6</v>
      </c>
      <c r="J22" s="3">
        <v>6.75</v>
      </c>
      <c r="K22" s="4">
        <f t="shared" si="1"/>
        <v>9.66</v>
      </c>
      <c r="L22" s="3">
        <v>9.19</v>
      </c>
      <c r="M22" s="3">
        <v>5.4</v>
      </c>
      <c r="N22" s="3">
        <v>8.7100000000000009</v>
      </c>
      <c r="O22" s="3">
        <v>113.49</v>
      </c>
      <c r="P22" s="4">
        <f t="shared" si="2"/>
        <v>136.79</v>
      </c>
      <c r="Q22" s="3">
        <f t="shared" si="3"/>
        <v>171.51</v>
      </c>
      <c r="R22" s="4">
        <f>S22-Q22</f>
        <v>518.69000000000005</v>
      </c>
      <c r="S22" s="8">
        <v>690.2</v>
      </c>
    </row>
    <row r="23" spans="1:19" ht="21" customHeight="1" x14ac:dyDescent="0.15">
      <c r="A23" s="47"/>
      <c r="B23" s="6">
        <f>(B22/$S22)*100</f>
        <v>0.82005215879455229</v>
      </c>
      <c r="C23" s="6">
        <f>(C22/$S22)*100</f>
        <v>0.44479860909881191</v>
      </c>
      <c r="D23" s="6">
        <f>(D22/$S22)*100</f>
        <v>0.53607649956534331</v>
      </c>
      <c r="E23" s="6">
        <f>(E22/$S22)*100</f>
        <v>1.8299043755433206</v>
      </c>
      <c r="F23" s="7">
        <f t="shared" ref="F23" si="28">SUM(B23:E23)</f>
        <v>3.6308316430020282</v>
      </c>
      <c r="G23" s="6">
        <f>(G22/$S22)*100</f>
        <v>9.9971022891915381E-2</v>
      </c>
      <c r="H23" s="6">
        <f>(H22/$S22)*100</f>
        <v>8.9829035062300777E-2</v>
      </c>
      <c r="I23" s="6">
        <f>(I22/$S22)*100</f>
        <v>0.23181686467690527</v>
      </c>
      <c r="J23" s="6">
        <f>(J22/$S22)*100</f>
        <v>0.97797739785569393</v>
      </c>
      <c r="K23" s="7">
        <f t="shared" ref="K23" si="29">SUM(G23:J23)</f>
        <v>1.3995943204868153</v>
      </c>
      <c r="L23" s="6">
        <f>(L22/$S22)*100</f>
        <v>1.3314981164879744</v>
      </c>
      <c r="M23" s="6">
        <f>(M22/$S22)*100</f>
        <v>0.78238191828455517</v>
      </c>
      <c r="N23" s="6">
        <f>(N22/$S22)*100</f>
        <v>1.2619530570849029</v>
      </c>
      <c r="O23" s="6">
        <f>(O22/$S22)*100</f>
        <v>16.443059982613732</v>
      </c>
      <c r="P23" s="7">
        <f t="shared" ref="P23" si="30">SUM(L23:O23)</f>
        <v>19.818893074471166</v>
      </c>
      <c r="Q23" s="6">
        <f t="shared" si="3"/>
        <v>24.849319037960008</v>
      </c>
      <c r="R23" s="7">
        <f>(R22/S22)*100</f>
        <v>75.150680962039999</v>
      </c>
      <c r="S23" s="7"/>
    </row>
    <row r="24" spans="1:19" ht="21" customHeight="1" x14ac:dyDescent="0.15">
      <c r="A24" s="46" t="s">
        <v>25</v>
      </c>
      <c r="B24" s="3">
        <v>3.47</v>
      </c>
      <c r="C24" s="3">
        <v>1.79</v>
      </c>
      <c r="D24" s="3">
        <v>2.93</v>
      </c>
      <c r="E24" s="3">
        <v>19.77</v>
      </c>
      <c r="F24" s="4">
        <f t="shared" si="0"/>
        <v>27.96</v>
      </c>
      <c r="G24" s="3">
        <v>0.25</v>
      </c>
      <c r="H24" s="3">
        <v>0.19</v>
      </c>
      <c r="I24" s="3">
        <v>0.4</v>
      </c>
      <c r="J24" s="3">
        <v>11.08</v>
      </c>
      <c r="K24" s="4">
        <f t="shared" si="1"/>
        <v>11.92</v>
      </c>
      <c r="L24" s="3">
        <v>5.61</v>
      </c>
      <c r="M24" s="3">
        <v>3.68</v>
      </c>
      <c r="N24" s="3">
        <v>5.03</v>
      </c>
      <c r="O24" s="3">
        <v>26.05</v>
      </c>
      <c r="P24" s="4">
        <f t="shared" si="2"/>
        <v>40.370000000000005</v>
      </c>
      <c r="Q24" s="3">
        <f t="shared" si="3"/>
        <v>80.25</v>
      </c>
      <c r="R24" s="4">
        <f>S24-Q24</f>
        <v>355.75</v>
      </c>
      <c r="S24" s="5">
        <v>436</v>
      </c>
    </row>
    <row r="25" spans="1:19" ht="21" customHeight="1" x14ac:dyDescent="0.15">
      <c r="A25" s="47"/>
      <c r="B25" s="6">
        <f>(B24/$S24)*100</f>
        <v>0.79587155963302747</v>
      </c>
      <c r="C25" s="6">
        <f>(C24/$S24)*100</f>
        <v>0.41055045871559631</v>
      </c>
      <c r="D25" s="6">
        <f>(D24/$S24)*100</f>
        <v>0.67201834862385323</v>
      </c>
      <c r="E25" s="6">
        <f>(E24/$S24)*100</f>
        <v>4.5344036697247709</v>
      </c>
      <c r="F25" s="7">
        <f t="shared" ref="F25" si="31">SUM(B25:E25)</f>
        <v>6.4128440366972477</v>
      </c>
      <c r="G25" s="6">
        <f>(G24/$S24)*100</f>
        <v>5.7339449541284407E-2</v>
      </c>
      <c r="H25" s="6">
        <f>(H24/$S24)*100</f>
        <v>4.3577981651376149E-2</v>
      </c>
      <c r="I25" s="6">
        <f>(I24/$S24)*100</f>
        <v>9.1743119266055051E-2</v>
      </c>
      <c r="J25" s="6">
        <f>(J24/$S24)*100</f>
        <v>2.5412844036697244</v>
      </c>
      <c r="K25" s="7">
        <f t="shared" ref="K25" si="32">SUM(G25:J25)</f>
        <v>2.73394495412844</v>
      </c>
      <c r="L25" s="6">
        <f>(L24/$S24)*100</f>
        <v>1.286697247706422</v>
      </c>
      <c r="M25" s="6">
        <f>(M24/$S24)*100</f>
        <v>0.84403669724770658</v>
      </c>
      <c r="N25" s="6">
        <f>(N24/$S24)*100</f>
        <v>1.1536697247706424</v>
      </c>
      <c r="O25" s="6">
        <f>(O24/$S24)*100</f>
        <v>5.9747706422018352</v>
      </c>
      <c r="P25" s="7">
        <f t="shared" ref="P25" si="33">SUM(L25:O25)</f>
        <v>9.259174311926607</v>
      </c>
      <c r="Q25" s="6">
        <f t="shared" si="3"/>
        <v>18.405963302752294</v>
      </c>
      <c r="R25" s="7">
        <f>(R24/S24)*100</f>
        <v>81.594036697247702</v>
      </c>
      <c r="S25" s="7"/>
    </row>
    <row r="26" spans="1:19" ht="21" customHeight="1" x14ac:dyDescent="0.15">
      <c r="A26" s="46" t="s">
        <v>26</v>
      </c>
      <c r="B26" s="3">
        <v>4.78</v>
      </c>
      <c r="C26" s="3">
        <v>4.12</v>
      </c>
      <c r="D26" s="3">
        <v>7.38</v>
      </c>
      <c r="E26" s="3">
        <v>73.61</v>
      </c>
      <c r="F26" s="4">
        <f t="shared" si="0"/>
        <v>89.89</v>
      </c>
      <c r="G26" s="3">
        <v>0</v>
      </c>
      <c r="H26" s="3">
        <v>0</v>
      </c>
      <c r="I26" s="3">
        <v>7.0000000000000007E-2</v>
      </c>
      <c r="J26" s="3">
        <v>0.91</v>
      </c>
      <c r="K26" s="4">
        <f t="shared" si="1"/>
        <v>0.98</v>
      </c>
      <c r="L26" s="3">
        <v>8.11</v>
      </c>
      <c r="M26" s="3">
        <v>6.57</v>
      </c>
      <c r="N26" s="3">
        <v>10.8</v>
      </c>
      <c r="O26" s="3">
        <v>67.290000000000006</v>
      </c>
      <c r="P26" s="4">
        <f t="shared" si="2"/>
        <v>92.77000000000001</v>
      </c>
      <c r="Q26" s="3">
        <f t="shared" si="3"/>
        <v>183.64000000000001</v>
      </c>
      <c r="R26" s="4">
        <f>S26-Q26</f>
        <v>551.86</v>
      </c>
      <c r="S26" s="8">
        <v>735.5</v>
      </c>
    </row>
    <row r="27" spans="1:19" ht="21" customHeight="1" x14ac:dyDescent="0.15">
      <c r="A27" s="47"/>
      <c r="B27" s="6">
        <f>(B26/$S26)*100</f>
        <v>0.6498980285520054</v>
      </c>
      <c r="C27" s="6">
        <f>(C26/$S26)*100</f>
        <v>0.56016315431679131</v>
      </c>
      <c r="D27" s="6">
        <f>(D26/$S26)*100</f>
        <v>1.0033990482664854</v>
      </c>
      <c r="E27" s="6">
        <f>(E26/$S26)*100</f>
        <v>10.008157715839564</v>
      </c>
      <c r="F27" s="7">
        <f t="shared" ref="F27" si="34">SUM(B27:E27)</f>
        <v>12.221617946974845</v>
      </c>
      <c r="G27" s="6">
        <f>(G26/$S26)*100</f>
        <v>0</v>
      </c>
      <c r="H27" s="6">
        <f>(H26/$S26)*100</f>
        <v>0</v>
      </c>
      <c r="I27" s="6">
        <f>(I26/$S26)*100</f>
        <v>9.5173351461590762E-3</v>
      </c>
      <c r="J27" s="6">
        <f>(J26/$S26)*100</f>
        <v>0.12372535690006799</v>
      </c>
      <c r="K27" s="7">
        <f t="shared" ref="K27" si="35">SUM(G27:J27)</f>
        <v>0.13324269204622707</v>
      </c>
      <c r="L27" s="6">
        <f>(L26/$S26)*100</f>
        <v>1.1026512576478587</v>
      </c>
      <c r="M27" s="6">
        <f>(M26/$S26)*100</f>
        <v>0.893269884432359</v>
      </c>
      <c r="N27" s="6">
        <f>(N26/$S26)*100</f>
        <v>1.468388851121686</v>
      </c>
      <c r="O27" s="6">
        <f>(O26/$S26)*100</f>
        <v>9.1488783140720606</v>
      </c>
      <c r="P27" s="7">
        <f t="shared" ref="P27" si="36">SUM(L27:O27)</f>
        <v>12.613188307273965</v>
      </c>
      <c r="Q27" s="6">
        <f t="shared" si="3"/>
        <v>24.968048946295038</v>
      </c>
      <c r="R27" s="7">
        <f>(R26/S26)*100</f>
        <v>75.031951053704958</v>
      </c>
      <c r="S27" s="7"/>
    </row>
    <row r="28" spans="1:19" ht="21" customHeight="1" x14ac:dyDescent="0.15">
      <c r="A28" s="33" t="s">
        <v>16</v>
      </c>
      <c r="B28" s="3">
        <f>用途地域_全域!B6+B8+B10+B12+B14+B16+B18+B20+B22+B24+B26</f>
        <v>140.96</v>
      </c>
      <c r="C28" s="3">
        <f>用途地域_全域!C6+C8+C10+C12+C14+C16+C18+C20+C22+C24+C26</f>
        <v>64.399999999999991</v>
      </c>
      <c r="D28" s="3">
        <f>用途地域_全域!D6+D8+D10+D12+D14+D16+D18+D20+D22+D24+D26</f>
        <v>72.529999999999987</v>
      </c>
      <c r="E28" s="3">
        <f>用途地域_全域!E6+E8+E10+E12+E14+E16+E18+E20+E22+E24+E26</f>
        <v>439.41</v>
      </c>
      <c r="F28" s="4">
        <f>SUM(B28:E28)</f>
        <v>717.3</v>
      </c>
      <c r="G28" s="3">
        <f>用途地域_全域!G6+G8+G10+G12+G14+G16+G18+G20+G22+G24+G26</f>
        <v>15.34</v>
      </c>
      <c r="H28" s="3">
        <f>用途地域_全域!H6+H8+H10+H12+H14+H16+H18+H20+H22+H24+H26</f>
        <v>15.029999999999998</v>
      </c>
      <c r="I28" s="3">
        <f>用途地域_全域!I6+I8+I10+I12+I14+I16+I18+I20+I22+I24+I26</f>
        <v>24.52</v>
      </c>
      <c r="J28" s="3">
        <f>用途地域_全域!J6+J8+J10+J12+J14+J16+J18+J20+J22+J24+J26</f>
        <v>292.54000000000002</v>
      </c>
      <c r="K28" s="4">
        <f>SUM(G28:J28)</f>
        <v>347.43</v>
      </c>
      <c r="L28" s="3">
        <f>用途地域_全域!L6+L8+L10+L12+L14+L16+L18+L20+L22+L24+L26</f>
        <v>180.48000000000002</v>
      </c>
      <c r="M28" s="3">
        <f>用途地域_全域!M6+M8+M10+M12+M14+M16+M18+M20+M22+M24+M26</f>
        <v>100.19000000000003</v>
      </c>
      <c r="N28" s="3">
        <f>用途地域_全域!N6+N8+N10+N12+N14+N16+N18+N20+N22+N24+N26</f>
        <v>134.46</v>
      </c>
      <c r="O28" s="3">
        <f>用途地域_全域!O6+O8+O10+O12+O14+O16+O18+O20+O22+O24+O26</f>
        <v>553.79999999999995</v>
      </c>
      <c r="P28" s="4">
        <f>SUM(L28:O28)</f>
        <v>968.93000000000006</v>
      </c>
      <c r="Q28" s="3">
        <f t="shared" si="3"/>
        <v>2033.66</v>
      </c>
      <c r="R28" s="4">
        <f>S28-Q28</f>
        <v>7307.34</v>
      </c>
      <c r="S28" s="4">
        <f>用途地域_全域!S6+S8+S10+S12+S14+S16+S18+S20+S22+S24+S26</f>
        <v>9341</v>
      </c>
    </row>
    <row r="29" spans="1:19" ht="21" customHeight="1" x14ac:dyDescent="0.15">
      <c r="A29" s="34"/>
      <c r="B29" s="6">
        <f>B28/$S$28*100</f>
        <v>1.5090461406701638</v>
      </c>
      <c r="C29" s="6">
        <f t="shared" ref="C29:D29" si="37">C28/$S$28*100</f>
        <v>0.68943367947757195</v>
      </c>
      <c r="D29" s="6">
        <f t="shared" si="37"/>
        <v>0.77646932876565666</v>
      </c>
      <c r="E29" s="6">
        <f>E28/$S$28*100</f>
        <v>4.7041002034043471</v>
      </c>
      <c r="F29" s="7">
        <f>SUM(B29:E29)</f>
        <v>7.6790493523177394</v>
      </c>
      <c r="G29" s="6">
        <f>G28/$S$28*100</f>
        <v>0.16422224601220425</v>
      </c>
      <c r="H29" s="6">
        <f t="shared" ref="H29:I29" si="38">H28/$S$28*100</f>
        <v>0.16090354351782463</v>
      </c>
      <c r="I29" s="6">
        <f t="shared" si="38"/>
        <v>0.26249866181351034</v>
      </c>
      <c r="J29" s="6">
        <f>J28/$S$28*100</f>
        <v>3.1317846055026228</v>
      </c>
      <c r="K29" s="7">
        <f t="shared" ref="K29" si="39">SUM(G29:J29)</f>
        <v>3.7194090568461622</v>
      </c>
      <c r="L29" s="6">
        <f>L28/$S$28*100</f>
        <v>1.9321271812439784</v>
      </c>
      <c r="M29" s="6">
        <f t="shared" ref="M29:N29" si="40">M28/$S$28*100</f>
        <v>1.0725832351996578</v>
      </c>
      <c r="N29" s="6">
        <f t="shared" si="40"/>
        <v>1.4394604432073654</v>
      </c>
      <c r="O29" s="6">
        <f>O28/$S$28*100</f>
        <v>5.9287014238304243</v>
      </c>
      <c r="P29" s="7">
        <f t="shared" ref="P29" si="41">SUM(L29:O29)</f>
        <v>10.372872283481426</v>
      </c>
      <c r="Q29" s="6">
        <f t="shared" si="3"/>
        <v>21.771330692645328</v>
      </c>
      <c r="R29" s="7">
        <f>(R28/S28)*100</f>
        <v>78.228669307354664</v>
      </c>
      <c r="S29" s="7"/>
    </row>
    <row r="30" spans="1:19" ht="21" customHeight="1" x14ac:dyDescent="0.15">
      <c r="A30" t="s">
        <v>29</v>
      </c>
      <c r="R30" s="2" t="s">
        <v>5</v>
      </c>
      <c r="S30" s="1"/>
    </row>
    <row r="31" spans="1:19" ht="21" customHeight="1" x14ac:dyDescent="0.15">
      <c r="R31" s="2" t="s">
        <v>13</v>
      </c>
      <c r="S31" s="1"/>
    </row>
  </sheetData>
  <mergeCells count="20">
    <mergeCell ref="A2:S2"/>
    <mergeCell ref="A3:A5"/>
    <mergeCell ref="B3:Q3"/>
    <mergeCell ref="R3:R5"/>
    <mergeCell ref="S3:S5"/>
    <mergeCell ref="B4:F4"/>
    <mergeCell ref="G4:K4"/>
    <mergeCell ref="L4:P4"/>
    <mergeCell ref="A28:A29"/>
    <mergeCell ref="A6:A7"/>
    <mergeCell ref="A8:A9"/>
    <mergeCell ref="A10:A11"/>
    <mergeCell ref="A12:A13"/>
    <mergeCell ref="A14:A15"/>
    <mergeCell ref="A16:A17"/>
    <mergeCell ref="A18:A19"/>
    <mergeCell ref="A20:A21"/>
    <mergeCell ref="A22:A23"/>
    <mergeCell ref="A24:A25"/>
    <mergeCell ref="A26:A27"/>
  </mergeCells>
  <phoneticPr fontId="1"/>
  <pageMargins left="0.59055118110236227" right="0" top="0.59055118110236227" bottom="0.39370078740157483" header="0.31496062992125984" footer="0.31496062992125984"/>
  <pageSetup paperSize="8" scale="9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747B2-5107-49E3-94C9-185D796A7412}">
  <sheetPr codeName="Sheet8">
    <tabColor theme="7" tint="0.59999389629810485"/>
    <pageSetUpPr fitToPage="1"/>
  </sheetPr>
  <dimension ref="A2:V33"/>
  <sheetViews>
    <sheetView zoomScale="85" zoomScaleNormal="85" workbookViewId="0">
      <selection activeCell="A6" sqref="A6:A7"/>
    </sheetView>
  </sheetViews>
  <sheetFormatPr defaultColWidth="11.25" defaultRowHeight="21" customHeight="1" x14ac:dyDescent="0.15"/>
  <cols>
    <col min="1" max="1" width="15.875" customWidth="1"/>
    <col min="2" max="4" width="10.625" customWidth="1"/>
    <col min="5" max="7" width="11.25" customWidth="1"/>
    <col min="8" max="10" width="10.625" customWidth="1"/>
    <col min="11" max="13" width="11.25" customWidth="1"/>
    <col min="14" max="16" width="10.625" customWidth="1"/>
    <col min="17" max="21" width="11.25" customWidth="1"/>
    <col min="23" max="23" width="5.625" customWidth="1"/>
  </cols>
  <sheetData>
    <row r="2" spans="1:22" ht="21" customHeight="1" x14ac:dyDescent="0.15">
      <c r="A2" s="35" t="s">
        <v>35</v>
      </c>
      <c r="B2" s="35"/>
      <c r="C2" s="35"/>
      <c r="D2" s="35"/>
      <c r="E2" s="35"/>
      <c r="F2" s="35"/>
      <c r="G2" s="35"/>
      <c r="H2" s="35"/>
      <c r="I2" s="35"/>
      <c r="J2" s="35"/>
      <c r="K2" s="35"/>
      <c r="L2" s="35"/>
      <c r="M2" s="35"/>
      <c r="N2" s="35"/>
      <c r="O2" s="35"/>
      <c r="P2" s="35"/>
      <c r="Q2" s="35"/>
      <c r="R2" s="35"/>
      <c r="S2" s="35"/>
      <c r="T2" s="35"/>
      <c r="U2" s="35"/>
      <c r="V2" s="35"/>
    </row>
    <row r="3" spans="1:22" ht="21" customHeight="1" x14ac:dyDescent="0.15">
      <c r="A3" s="51" t="s">
        <v>49</v>
      </c>
      <c r="B3" s="40" t="s">
        <v>12</v>
      </c>
      <c r="C3" s="41"/>
      <c r="D3" s="41"/>
      <c r="E3" s="41"/>
      <c r="F3" s="41"/>
      <c r="G3" s="41"/>
      <c r="H3" s="41"/>
      <c r="I3" s="41"/>
      <c r="J3" s="41"/>
      <c r="K3" s="41"/>
      <c r="L3" s="41"/>
      <c r="M3" s="41"/>
      <c r="N3" s="41"/>
      <c r="O3" s="41"/>
      <c r="P3" s="41"/>
      <c r="Q3" s="41"/>
      <c r="R3" s="41"/>
      <c r="S3" s="41"/>
      <c r="T3" s="42"/>
      <c r="U3" s="37" t="s">
        <v>4</v>
      </c>
      <c r="V3" s="37" t="s">
        <v>15</v>
      </c>
    </row>
    <row r="4" spans="1:22" ht="21" customHeight="1" x14ac:dyDescent="0.15">
      <c r="A4" s="38"/>
      <c r="B4" s="43" t="s">
        <v>9</v>
      </c>
      <c r="C4" s="44"/>
      <c r="D4" s="44"/>
      <c r="E4" s="44"/>
      <c r="F4" s="44"/>
      <c r="G4" s="45"/>
      <c r="H4" s="43" t="s">
        <v>11</v>
      </c>
      <c r="I4" s="44"/>
      <c r="J4" s="44"/>
      <c r="K4" s="44"/>
      <c r="L4" s="44"/>
      <c r="M4" s="45"/>
      <c r="N4" s="43" t="s">
        <v>31</v>
      </c>
      <c r="O4" s="44"/>
      <c r="P4" s="44"/>
      <c r="Q4" s="44"/>
      <c r="R4" s="44"/>
      <c r="S4" s="45"/>
      <c r="T4" s="17"/>
      <c r="U4" s="38"/>
      <c r="V4" s="38"/>
    </row>
    <row r="5" spans="1:22" ht="38.1" customHeight="1" x14ac:dyDescent="0.15">
      <c r="A5" s="39"/>
      <c r="B5" s="18" t="s">
        <v>32</v>
      </c>
      <c r="C5" s="18" t="s">
        <v>0</v>
      </c>
      <c r="D5" s="18" t="s">
        <v>1</v>
      </c>
      <c r="E5" s="18" t="s">
        <v>2</v>
      </c>
      <c r="F5" s="18" t="s">
        <v>3</v>
      </c>
      <c r="G5" s="21" t="s">
        <v>10</v>
      </c>
      <c r="H5" s="18" t="s">
        <v>32</v>
      </c>
      <c r="I5" s="18" t="s">
        <v>0</v>
      </c>
      <c r="J5" s="18" t="s">
        <v>1</v>
      </c>
      <c r="K5" s="18" t="s">
        <v>2</v>
      </c>
      <c r="L5" s="20" t="s">
        <v>3</v>
      </c>
      <c r="M5" s="19" t="s">
        <v>10</v>
      </c>
      <c r="N5" s="18" t="s">
        <v>32</v>
      </c>
      <c r="O5" s="18" t="s">
        <v>0</v>
      </c>
      <c r="P5" s="18" t="s">
        <v>1</v>
      </c>
      <c r="Q5" s="18" t="s">
        <v>2</v>
      </c>
      <c r="R5" s="20" t="s">
        <v>3</v>
      </c>
      <c r="S5" s="19" t="s">
        <v>10</v>
      </c>
      <c r="T5" s="17"/>
      <c r="U5" s="39"/>
      <c r="V5" s="39"/>
    </row>
    <row r="6" spans="1:22" ht="21" customHeight="1" x14ac:dyDescent="0.15">
      <c r="A6" s="46" t="s">
        <v>33</v>
      </c>
      <c r="B6" s="29" t="s">
        <v>48</v>
      </c>
      <c r="C6" s="3">
        <v>3.75</v>
      </c>
      <c r="D6" s="3">
        <v>1.76</v>
      </c>
      <c r="E6" s="3">
        <v>2.37</v>
      </c>
      <c r="F6" s="3">
        <v>7.73</v>
      </c>
      <c r="G6" s="4">
        <f t="shared" ref="G6:G11" si="0">SUM(B6:F6)</f>
        <v>15.61</v>
      </c>
      <c r="H6" s="29" t="s">
        <v>48</v>
      </c>
      <c r="I6" s="3">
        <v>0.01</v>
      </c>
      <c r="J6" s="3">
        <v>0</v>
      </c>
      <c r="K6" s="3">
        <v>7.0000000000000007E-2</v>
      </c>
      <c r="L6" s="3">
        <v>0.18</v>
      </c>
      <c r="M6" s="4">
        <f t="shared" ref="M6:M11" si="1">SUM(H6:L6)</f>
        <v>0.26</v>
      </c>
      <c r="N6" s="29" t="s">
        <v>48</v>
      </c>
      <c r="O6" s="3">
        <v>4.32</v>
      </c>
      <c r="P6" s="3">
        <v>2.08</v>
      </c>
      <c r="Q6" s="3">
        <v>2.25</v>
      </c>
      <c r="R6" s="3">
        <v>5.66</v>
      </c>
      <c r="S6" s="4">
        <f t="shared" ref="S6:S11" si="2">SUM(N6:R6)</f>
        <v>14.31</v>
      </c>
      <c r="T6" s="3">
        <f t="shared" ref="T6:T11" si="3">G6+M6+S6</f>
        <v>30.18</v>
      </c>
      <c r="U6" s="4">
        <f>V6-T6</f>
        <v>326.82</v>
      </c>
      <c r="V6" s="8">
        <v>357</v>
      </c>
    </row>
    <row r="7" spans="1:22" ht="21" customHeight="1" x14ac:dyDescent="0.15">
      <c r="A7" s="47"/>
      <c r="B7" s="30" t="s">
        <v>48</v>
      </c>
      <c r="C7" s="6">
        <f>(C6/$V6)*100</f>
        <v>1.0504201680672269</v>
      </c>
      <c r="D7" s="6">
        <f>(D6/$V6)*100</f>
        <v>0.49299719887955185</v>
      </c>
      <c r="E7" s="6">
        <f>(E6/$V6)*100</f>
        <v>0.66386554621848737</v>
      </c>
      <c r="F7" s="6">
        <f>(F6/$V6)*100</f>
        <v>2.1652661064425769</v>
      </c>
      <c r="G7" s="7">
        <f t="shared" si="0"/>
        <v>4.3725490196078436</v>
      </c>
      <c r="H7" s="30" t="s">
        <v>48</v>
      </c>
      <c r="I7" s="6">
        <f>(I6/$V6)*100</f>
        <v>2.8011204481792717E-3</v>
      </c>
      <c r="J7" s="6">
        <f>(J6/$V6)*100</f>
        <v>0</v>
      </c>
      <c r="K7" s="6">
        <f>(K6/$V6)*100</f>
        <v>1.9607843137254905E-2</v>
      </c>
      <c r="L7" s="6">
        <f>(L6/$V6)*100</f>
        <v>5.0420168067226892E-2</v>
      </c>
      <c r="M7" s="7">
        <f t="shared" si="1"/>
        <v>7.2829131652661069E-2</v>
      </c>
      <c r="N7" s="30" t="s">
        <v>48</v>
      </c>
      <c r="O7" s="6">
        <f>(O6/$V6)*100</f>
        <v>1.2100840336134455</v>
      </c>
      <c r="P7" s="6">
        <f>(P6/$V6)*100</f>
        <v>0.58263305322128855</v>
      </c>
      <c r="Q7" s="6">
        <f>(Q6/$V6)*100</f>
        <v>0.63025210084033612</v>
      </c>
      <c r="R7" s="6">
        <f>(R6/$V6)*100</f>
        <v>1.5854341736694679</v>
      </c>
      <c r="S7" s="7">
        <f t="shared" si="2"/>
        <v>4.0084033613445378</v>
      </c>
      <c r="T7" s="6">
        <f t="shared" si="3"/>
        <v>8.4537815126050422</v>
      </c>
      <c r="U7" s="7">
        <f>(U6/V6)*100</f>
        <v>91.546218487394952</v>
      </c>
      <c r="V7" s="7"/>
    </row>
    <row r="8" spans="1:22" ht="21" customHeight="1" x14ac:dyDescent="0.15">
      <c r="A8" s="46" t="s">
        <v>34</v>
      </c>
      <c r="B8" s="29" t="s">
        <v>48</v>
      </c>
      <c r="C8" s="3">
        <v>76.459999999999994</v>
      </c>
      <c r="D8" s="3">
        <v>35.33</v>
      </c>
      <c r="E8" s="3">
        <v>37.51</v>
      </c>
      <c r="F8" s="3">
        <v>146.09</v>
      </c>
      <c r="G8" s="4">
        <f t="shared" si="0"/>
        <v>295.39</v>
      </c>
      <c r="H8" s="29" t="s">
        <v>48</v>
      </c>
      <c r="I8" s="3">
        <v>8.83</v>
      </c>
      <c r="J8" s="3">
        <v>8.5299999999999994</v>
      </c>
      <c r="K8" s="3">
        <v>13.76</v>
      </c>
      <c r="L8" s="3">
        <v>127.49</v>
      </c>
      <c r="M8" s="4">
        <f t="shared" si="1"/>
        <v>158.60999999999999</v>
      </c>
      <c r="N8" s="29" t="s">
        <v>48</v>
      </c>
      <c r="O8" s="3">
        <v>92.34</v>
      </c>
      <c r="P8" s="3">
        <v>48.55</v>
      </c>
      <c r="Q8" s="3">
        <v>67.19</v>
      </c>
      <c r="R8" s="3">
        <v>186.06</v>
      </c>
      <c r="S8" s="4">
        <f t="shared" si="2"/>
        <v>394.14</v>
      </c>
      <c r="T8" s="3">
        <f t="shared" si="3"/>
        <v>848.14</v>
      </c>
      <c r="U8" s="4">
        <f>V8-T8</f>
        <v>3887.86</v>
      </c>
      <c r="V8" s="8">
        <v>4736</v>
      </c>
    </row>
    <row r="9" spans="1:22" ht="21" customHeight="1" thickBot="1" x14ac:dyDescent="0.2">
      <c r="A9" s="48"/>
      <c r="B9" s="31" t="s">
        <v>48</v>
      </c>
      <c r="C9" s="14">
        <f>(C8/$V8)*100</f>
        <v>1.6144425675675675</v>
      </c>
      <c r="D9" s="14">
        <f>(D8/$V8)*100</f>
        <v>0.74598817567567566</v>
      </c>
      <c r="E9" s="14">
        <f>(E8/$V8)*100</f>
        <v>0.79201858108108103</v>
      </c>
      <c r="F9" s="14">
        <f>(F8/$V8)*100</f>
        <v>3.0846706081081079</v>
      </c>
      <c r="G9" s="13">
        <f t="shared" si="0"/>
        <v>6.2371199324324316</v>
      </c>
      <c r="H9" s="31" t="s">
        <v>48</v>
      </c>
      <c r="I9" s="14">
        <f>(I8/$V8)*100</f>
        <v>0.18644425675675677</v>
      </c>
      <c r="J9" s="14">
        <f>(J8/$V8)*100</f>
        <v>0.18010979729729729</v>
      </c>
      <c r="K9" s="14">
        <f>(K8/$V8)*100</f>
        <v>0.29054054054054052</v>
      </c>
      <c r="L9" s="14">
        <f>(L8/$V8)*100</f>
        <v>2.6919341216216215</v>
      </c>
      <c r="M9" s="13">
        <f t="shared" si="1"/>
        <v>3.3490287162162158</v>
      </c>
      <c r="N9" s="31" t="s">
        <v>48</v>
      </c>
      <c r="O9" s="14">
        <f>(O8/$V8)*100</f>
        <v>1.9497466216216217</v>
      </c>
      <c r="P9" s="14">
        <f>(P8/$V8)*100</f>
        <v>1.0251266891891893</v>
      </c>
      <c r="Q9" s="14">
        <f>(Q8/$V8)*100</f>
        <v>1.4187077702702702</v>
      </c>
      <c r="R9" s="14">
        <f>(R8/$V8)*100</f>
        <v>3.928631756756757</v>
      </c>
      <c r="S9" s="13">
        <f t="shared" si="2"/>
        <v>8.3222128378378386</v>
      </c>
      <c r="T9" s="14">
        <f t="shared" si="3"/>
        <v>17.908361486486484</v>
      </c>
      <c r="U9" s="13">
        <f>(U8/V8)*100</f>
        <v>82.091638513513516</v>
      </c>
      <c r="V9" s="13"/>
    </row>
    <row r="10" spans="1:22" ht="21" customHeight="1" x14ac:dyDescent="0.15">
      <c r="A10" s="49" t="s">
        <v>46</v>
      </c>
      <c r="B10" s="28">
        <v>5.82</v>
      </c>
      <c r="C10" s="22">
        <v>17</v>
      </c>
      <c r="D10" s="22">
        <v>7.8</v>
      </c>
      <c r="E10" s="22">
        <v>7.58</v>
      </c>
      <c r="F10" s="22">
        <v>36.479999999999997</v>
      </c>
      <c r="G10" s="23">
        <f t="shared" si="0"/>
        <v>74.680000000000007</v>
      </c>
      <c r="H10" s="22">
        <v>0</v>
      </c>
      <c r="I10" s="22">
        <v>0.44</v>
      </c>
      <c r="J10" s="22">
        <v>0.54</v>
      </c>
      <c r="K10" s="22">
        <v>1.39</v>
      </c>
      <c r="L10" s="22">
        <v>5.03</v>
      </c>
      <c r="M10" s="23">
        <f t="shared" si="1"/>
        <v>7.4</v>
      </c>
      <c r="N10" s="22">
        <v>6.93</v>
      </c>
      <c r="O10" s="22">
        <v>18.98</v>
      </c>
      <c r="P10" s="22">
        <v>9.75</v>
      </c>
      <c r="Q10" s="22">
        <v>10.46</v>
      </c>
      <c r="R10" s="22">
        <v>24.34</v>
      </c>
      <c r="S10" s="23">
        <f t="shared" si="2"/>
        <v>70.459999999999994</v>
      </c>
      <c r="T10" s="22">
        <f t="shared" si="3"/>
        <v>152.54000000000002</v>
      </c>
      <c r="U10" s="23">
        <f>V10-T10</f>
        <v>963.46</v>
      </c>
      <c r="V10" s="24">
        <v>1116</v>
      </c>
    </row>
    <row r="11" spans="1:22" ht="21" customHeight="1" thickBot="1" x14ac:dyDescent="0.2">
      <c r="A11" s="50"/>
      <c r="B11" s="25">
        <f>(B10/$V10)*100</f>
        <v>0.52150537634408611</v>
      </c>
      <c r="C11" s="25">
        <f>(C10/$V10)*100</f>
        <v>1.5232974910394266</v>
      </c>
      <c r="D11" s="25">
        <f>(D10/$V10)*100</f>
        <v>0.69892473118279574</v>
      </c>
      <c r="E11" s="25">
        <f>(E10/$V10)*100</f>
        <v>0.67921146953405009</v>
      </c>
      <c r="F11" s="25">
        <f>(F10/$V10)*100</f>
        <v>3.268817204301075</v>
      </c>
      <c r="G11" s="26">
        <f t="shared" si="0"/>
        <v>6.6917562724014337</v>
      </c>
      <c r="H11" s="25">
        <f>(H10/$V10)*100</f>
        <v>0</v>
      </c>
      <c r="I11" s="25">
        <f>(I10/$V10)*100</f>
        <v>3.9426523297491037E-2</v>
      </c>
      <c r="J11" s="25">
        <f>(J10/$V10)*100</f>
        <v>4.8387096774193554E-2</v>
      </c>
      <c r="K11" s="25">
        <f>(K10/$V10)*100</f>
        <v>0.12455197132616486</v>
      </c>
      <c r="L11" s="25">
        <f>(L10/$V10)*100</f>
        <v>0.45071684587813626</v>
      </c>
      <c r="M11" s="26">
        <f t="shared" si="1"/>
        <v>0.6630824372759857</v>
      </c>
      <c r="N11" s="25">
        <f>(N10/$V10)*100</f>
        <v>0.62096774193548387</v>
      </c>
      <c r="O11" s="25">
        <f>(O10/$V10)*100</f>
        <v>1.7007168458781363</v>
      </c>
      <c r="P11" s="25">
        <f>(P10/$V10)*100</f>
        <v>0.87365591397849451</v>
      </c>
      <c r="Q11" s="25">
        <f>(Q10/$V10)*100</f>
        <v>0.93727598566308246</v>
      </c>
      <c r="R11" s="25">
        <f>(R10/$V10)*100</f>
        <v>2.1810035842293907</v>
      </c>
      <c r="S11" s="26">
        <f t="shared" si="2"/>
        <v>6.3136200716845883</v>
      </c>
      <c r="T11" s="25">
        <f t="shared" si="3"/>
        <v>13.668458781362007</v>
      </c>
      <c r="U11" s="26">
        <f>(U10/V10)*100</f>
        <v>86.331541218637994</v>
      </c>
      <c r="V11" s="27"/>
    </row>
    <row r="12" spans="1:22" ht="21" customHeight="1" x14ac:dyDescent="0.15">
      <c r="A12" s="48" t="s">
        <v>36</v>
      </c>
      <c r="B12" s="32" t="s">
        <v>48</v>
      </c>
      <c r="C12" s="14">
        <v>1.64</v>
      </c>
      <c r="D12" s="14">
        <v>0.51</v>
      </c>
      <c r="E12" s="14">
        <v>0.78</v>
      </c>
      <c r="F12" s="14">
        <v>2.21</v>
      </c>
      <c r="G12" s="13">
        <f>SUM(B12:F12)</f>
        <v>5.14</v>
      </c>
      <c r="H12" s="32" t="s">
        <v>48</v>
      </c>
      <c r="I12" s="14">
        <v>0.06</v>
      </c>
      <c r="J12" s="14">
        <v>0.03</v>
      </c>
      <c r="K12" s="14">
        <v>0</v>
      </c>
      <c r="L12" s="14">
        <v>0</v>
      </c>
      <c r="M12" s="13">
        <f t="shared" ref="M12:M31" si="4">SUM(H12:L12)</f>
        <v>0.09</v>
      </c>
      <c r="N12" s="32" t="s">
        <v>48</v>
      </c>
      <c r="O12" s="14">
        <v>1.02</v>
      </c>
      <c r="P12" s="14">
        <v>0.47</v>
      </c>
      <c r="Q12" s="14">
        <v>0.84</v>
      </c>
      <c r="R12" s="14">
        <v>0.97</v>
      </c>
      <c r="S12" s="13">
        <f t="shared" ref="S12:S31" si="5">SUM(N12:R12)</f>
        <v>3.3</v>
      </c>
      <c r="T12" s="14">
        <f t="shared" ref="T12:T31" si="6">G12+M12+S12</f>
        <v>8.5299999999999994</v>
      </c>
      <c r="U12" s="13">
        <f t="shared" ref="U12" si="7">V12-T12</f>
        <v>52.47</v>
      </c>
      <c r="V12" s="8">
        <v>61</v>
      </c>
    </row>
    <row r="13" spans="1:22" ht="21" customHeight="1" x14ac:dyDescent="0.15">
      <c r="A13" s="47"/>
      <c r="B13" s="30" t="s">
        <v>48</v>
      </c>
      <c r="C13" s="6">
        <f t="shared" ref="C13" si="8">(C12/$V12)*100</f>
        <v>2.6885245901639343</v>
      </c>
      <c r="D13" s="6">
        <f t="shared" ref="D13" si="9">(D12/$V12)*100</f>
        <v>0.83606557377049173</v>
      </c>
      <c r="E13" s="6">
        <f t="shared" ref="E13" si="10">(E12/$V12)*100</f>
        <v>1.278688524590164</v>
      </c>
      <c r="F13" s="6">
        <f t="shared" ref="F13" si="11">(F12/$V12)*100</f>
        <v>3.6229508196721314</v>
      </c>
      <c r="G13" s="7">
        <f>SUM(B13:F13)</f>
        <v>8.4262295081967213</v>
      </c>
      <c r="H13" s="30" t="s">
        <v>48</v>
      </c>
      <c r="I13" s="6">
        <f t="shared" ref="I13" si="12">(I12/$V12)*100</f>
        <v>9.8360655737704916E-2</v>
      </c>
      <c r="J13" s="6">
        <f t="shared" ref="J13" si="13">(J12/$V12)*100</f>
        <v>4.9180327868852458E-2</v>
      </c>
      <c r="K13" s="6">
        <f t="shared" ref="K13" si="14">(K12/$V12)*100</f>
        <v>0</v>
      </c>
      <c r="L13" s="6">
        <f t="shared" ref="L13" si="15">(L12/$V12)*100</f>
        <v>0</v>
      </c>
      <c r="M13" s="7">
        <f t="shared" si="4"/>
        <v>0.14754098360655737</v>
      </c>
      <c r="N13" s="30" t="s">
        <v>48</v>
      </c>
      <c r="O13" s="6">
        <f t="shared" ref="O13" si="16">(O12/$V12)*100</f>
        <v>1.6721311475409835</v>
      </c>
      <c r="P13" s="6">
        <f t="shared" ref="P13" si="17">(P12/$V12)*100</f>
        <v>0.77049180327868849</v>
      </c>
      <c r="Q13" s="6">
        <f t="shared" ref="Q13" si="18">(Q12/$V12)*100</f>
        <v>1.3770491803278688</v>
      </c>
      <c r="R13" s="6">
        <f t="shared" ref="R13" si="19">(R12/$V12)*100</f>
        <v>1.5901639344262295</v>
      </c>
      <c r="S13" s="7">
        <f t="shared" si="5"/>
        <v>5.4098360655737698</v>
      </c>
      <c r="T13" s="6">
        <f t="shared" si="6"/>
        <v>13.983606557377048</v>
      </c>
      <c r="U13" s="7">
        <f t="shared" ref="U13" si="20">(U12/V12)*100</f>
        <v>86.016393442622956</v>
      </c>
      <c r="V13" s="7"/>
    </row>
    <row r="14" spans="1:22" ht="21" customHeight="1" x14ac:dyDescent="0.15">
      <c r="A14" s="46" t="s">
        <v>37</v>
      </c>
      <c r="B14" s="29" t="s">
        <v>48</v>
      </c>
      <c r="C14" s="3">
        <v>0.9</v>
      </c>
      <c r="D14" s="3">
        <v>0.62</v>
      </c>
      <c r="E14" s="3">
        <v>1.42</v>
      </c>
      <c r="F14" s="3">
        <v>3.7</v>
      </c>
      <c r="G14" s="4">
        <f t="shared" ref="G14:G31" si="21">SUM(B14:F14)</f>
        <v>6.6400000000000006</v>
      </c>
      <c r="H14" s="29" t="s">
        <v>48</v>
      </c>
      <c r="I14" s="3">
        <v>0.01</v>
      </c>
      <c r="J14" s="3">
        <v>0</v>
      </c>
      <c r="K14" s="3">
        <v>0.1</v>
      </c>
      <c r="L14" s="3">
        <v>0</v>
      </c>
      <c r="M14" s="4">
        <f t="shared" si="4"/>
        <v>0.11</v>
      </c>
      <c r="N14" s="29" t="s">
        <v>48</v>
      </c>
      <c r="O14" s="3">
        <v>1.0900000000000001</v>
      </c>
      <c r="P14" s="3">
        <v>0.61</v>
      </c>
      <c r="Q14" s="3">
        <v>0.75</v>
      </c>
      <c r="R14" s="3">
        <v>7.42</v>
      </c>
      <c r="S14" s="4">
        <f t="shared" si="5"/>
        <v>9.870000000000001</v>
      </c>
      <c r="T14" s="3">
        <f t="shared" si="6"/>
        <v>16.62</v>
      </c>
      <c r="U14" s="4">
        <f t="shared" ref="U14" si="22">V14-T14</f>
        <v>56.379999999999995</v>
      </c>
      <c r="V14" s="8">
        <v>73</v>
      </c>
    </row>
    <row r="15" spans="1:22" ht="21" customHeight="1" x14ac:dyDescent="0.15">
      <c r="A15" s="47"/>
      <c r="B15" s="30" t="s">
        <v>48</v>
      </c>
      <c r="C15" s="6">
        <f t="shared" ref="C15" si="23">(C14/$V14)*100</f>
        <v>1.2328767123287672</v>
      </c>
      <c r="D15" s="6">
        <f t="shared" ref="D15" si="24">(D14/$V14)*100</f>
        <v>0.84931506849315075</v>
      </c>
      <c r="E15" s="6">
        <f t="shared" ref="E15" si="25">(E14/$V14)*100</f>
        <v>1.9452054794520546</v>
      </c>
      <c r="F15" s="6">
        <f t="shared" ref="F15" si="26">(F14/$V14)*100</f>
        <v>5.0684931506849313</v>
      </c>
      <c r="G15" s="7">
        <f t="shared" si="21"/>
        <v>9.0958904109589049</v>
      </c>
      <c r="H15" s="30" t="s">
        <v>48</v>
      </c>
      <c r="I15" s="6">
        <f t="shared" ref="I15" si="27">(I14/$V14)*100</f>
        <v>1.3698630136986301E-2</v>
      </c>
      <c r="J15" s="6">
        <f t="shared" ref="J15" si="28">(J14/$V14)*100</f>
        <v>0</v>
      </c>
      <c r="K15" s="6">
        <f t="shared" ref="K15" si="29">(K14/$V14)*100</f>
        <v>0.13698630136986301</v>
      </c>
      <c r="L15" s="6">
        <f t="shared" ref="L15" si="30">(L14/$V14)*100</f>
        <v>0</v>
      </c>
      <c r="M15" s="7">
        <f t="shared" si="4"/>
        <v>0.15068493150684931</v>
      </c>
      <c r="N15" s="30" t="s">
        <v>48</v>
      </c>
      <c r="O15" s="6">
        <f t="shared" ref="O15" si="31">(O14/$V14)*100</f>
        <v>1.493150684931507</v>
      </c>
      <c r="P15" s="6">
        <f t="shared" ref="P15" si="32">(P14/$V14)*100</f>
        <v>0.83561643835616439</v>
      </c>
      <c r="Q15" s="6">
        <f t="shared" ref="Q15" si="33">(Q14/$V14)*100</f>
        <v>1.0273972602739725</v>
      </c>
      <c r="R15" s="6">
        <f t="shared" ref="R15" si="34">(R14/$V14)*100</f>
        <v>10.164383561643836</v>
      </c>
      <c r="S15" s="7">
        <f t="shared" si="5"/>
        <v>13.520547945205481</v>
      </c>
      <c r="T15" s="6">
        <f t="shared" si="6"/>
        <v>22.767123287671232</v>
      </c>
      <c r="U15" s="7">
        <f t="shared" ref="U15" si="35">(U14/V14)*100</f>
        <v>77.232876712328761</v>
      </c>
      <c r="V15" s="7"/>
    </row>
    <row r="16" spans="1:22" ht="21" customHeight="1" x14ac:dyDescent="0.15">
      <c r="A16" s="46" t="s">
        <v>41</v>
      </c>
      <c r="B16" s="29" t="s">
        <v>48</v>
      </c>
      <c r="C16" s="3">
        <v>0.89</v>
      </c>
      <c r="D16" s="3">
        <v>0.42</v>
      </c>
      <c r="E16" s="3">
        <v>0.68</v>
      </c>
      <c r="F16" s="3">
        <v>0.63</v>
      </c>
      <c r="G16" s="4">
        <f t="shared" si="21"/>
        <v>2.62</v>
      </c>
      <c r="H16" s="29" t="s">
        <v>48</v>
      </c>
      <c r="I16" s="3">
        <v>0.15</v>
      </c>
      <c r="J16" s="3">
        <v>0.24</v>
      </c>
      <c r="K16" s="3">
        <v>0.2</v>
      </c>
      <c r="L16" s="3">
        <v>2.37</v>
      </c>
      <c r="M16" s="4">
        <f t="shared" si="4"/>
        <v>2.96</v>
      </c>
      <c r="N16" s="29" t="s">
        <v>48</v>
      </c>
      <c r="O16" s="3">
        <v>0.95</v>
      </c>
      <c r="P16" s="3">
        <v>0.48</v>
      </c>
      <c r="Q16" s="3">
        <v>0.65</v>
      </c>
      <c r="R16" s="3">
        <v>2.69</v>
      </c>
      <c r="S16" s="4">
        <f t="shared" si="5"/>
        <v>4.7699999999999996</v>
      </c>
      <c r="T16" s="3">
        <f t="shared" si="6"/>
        <v>10.35</v>
      </c>
      <c r="U16" s="4">
        <f t="shared" ref="U16" si="36">V16-T16</f>
        <v>39.65</v>
      </c>
      <c r="V16" s="8">
        <v>50</v>
      </c>
    </row>
    <row r="17" spans="1:22" ht="21" customHeight="1" x14ac:dyDescent="0.15">
      <c r="A17" s="47"/>
      <c r="B17" s="30" t="s">
        <v>48</v>
      </c>
      <c r="C17" s="6">
        <f t="shared" ref="C17" si="37">(C16/$V16)*100</f>
        <v>1.78</v>
      </c>
      <c r="D17" s="6">
        <f t="shared" ref="D17" si="38">(D16/$V16)*100</f>
        <v>0.84</v>
      </c>
      <c r="E17" s="6">
        <f t="shared" ref="E17" si="39">(E16/$V16)*100</f>
        <v>1.36</v>
      </c>
      <c r="F17" s="6">
        <f t="shared" ref="F17" si="40">(F16/$V16)*100</f>
        <v>1.26</v>
      </c>
      <c r="G17" s="7">
        <f t="shared" si="21"/>
        <v>5.24</v>
      </c>
      <c r="H17" s="30" t="s">
        <v>48</v>
      </c>
      <c r="I17" s="6">
        <f t="shared" ref="I17" si="41">(I16/$V16)*100</f>
        <v>0.3</v>
      </c>
      <c r="J17" s="6">
        <f t="shared" ref="J17" si="42">(J16/$V16)*100</f>
        <v>0.48</v>
      </c>
      <c r="K17" s="6">
        <f t="shared" ref="K17" si="43">(K16/$V16)*100</f>
        <v>0.4</v>
      </c>
      <c r="L17" s="6">
        <f t="shared" ref="L17" si="44">(L16/$V16)*100</f>
        <v>4.74</v>
      </c>
      <c r="M17" s="7">
        <f t="shared" si="4"/>
        <v>5.92</v>
      </c>
      <c r="N17" s="30" t="s">
        <v>48</v>
      </c>
      <c r="O17" s="6">
        <f t="shared" ref="O17" si="45">(O16/$V16)*100</f>
        <v>1.9</v>
      </c>
      <c r="P17" s="6">
        <f t="shared" ref="P17" si="46">(P16/$V16)*100</f>
        <v>0.96</v>
      </c>
      <c r="Q17" s="6">
        <f t="shared" ref="Q17" si="47">(Q16/$V16)*100</f>
        <v>1.3</v>
      </c>
      <c r="R17" s="6">
        <f t="shared" ref="R17" si="48">(R16/$V16)*100</f>
        <v>5.38</v>
      </c>
      <c r="S17" s="7">
        <f t="shared" si="5"/>
        <v>9.5399999999999991</v>
      </c>
      <c r="T17" s="6">
        <f t="shared" si="6"/>
        <v>20.7</v>
      </c>
      <c r="U17" s="7">
        <f t="shared" ref="U17" si="49">(U16/V16)*100</f>
        <v>79.3</v>
      </c>
      <c r="V17" s="7"/>
    </row>
    <row r="18" spans="1:22" ht="21" customHeight="1" x14ac:dyDescent="0.15">
      <c r="A18" s="46" t="s">
        <v>40</v>
      </c>
      <c r="B18" s="29" t="s">
        <v>48</v>
      </c>
      <c r="C18" s="3">
        <v>1.59</v>
      </c>
      <c r="D18" s="3">
        <v>0.56999999999999995</v>
      </c>
      <c r="E18" s="3">
        <v>0.55000000000000004</v>
      </c>
      <c r="F18" s="3">
        <v>17.510000000000002</v>
      </c>
      <c r="G18" s="4">
        <f t="shared" si="21"/>
        <v>20.220000000000002</v>
      </c>
      <c r="H18" s="29" t="s">
        <v>48</v>
      </c>
      <c r="I18" s="3">
        <v>0.22</v>
      </c>
      <c r="J18" s="3">
        <v>0.25</v>
      </c>
      <c r="K18" s="3">
        <v>0.25</v>
      </c>
      <c r="L18" s="3">
        <v>0.26</v>
      </c>
      <c r="M18" s="4">
        <f t="shared" si="4"/>
        <v>0.98</v>
      </c>
      <c r="N18" s="29" t="s">
        <v>48</v>
      </c>
      <c r="O18" s="3">
        <v>2.27</v>
      </c>
      <c r="P18" s="3">
        <v>1.77</v>
      </c>
      <c r="Q18" s="3">
        <v>2.2200000000000002</v>
      </c>
      <c r="R18" s="3">
        <v>11.39</v>
      </c>
      <c r="S18" s="4">
        <f t="shared" si="5"/>
        <v>17.649999999999999</v>
      </c>
      <c r="T18" s="3">
        <f t="shared" si="6"/>
        <v>38.85</v>
      </c>
      <c r="U18" s="4">
        <f t="shared" ref="U18" si="50">V18-T18</f>
        <v>82.15</v>
      </c>
      <c r="V18" s="8">
        <v>121</v>
      </c>
    </row>
    <row r="19" spans="1:22" ht="21" customHeight="1" x14ac:dyDescent="0.15">
      <c r="A19" s="47"/>
      <c r="B19" s="30" t="s">
        <v>48</v>
      </c>
      <c r="C19" s="6">
        <f t="shared" ref="C19" si="51">(C18/$V18)*100</f>
        <v>1.3140495867768596</v>
      </c>
      <c r="D19" s="6">
        <f t="shared" ref="D19" si="52">(D18/$V18)*100</f>
        <v>0.47107438016528924</v>
      </c>
      <c r="E19" s="6">
        <f t="shared" ref="E19" si="53">(E18/$V18)*100</f>
        <v>0.45454545454545459</v>
      </c>
      <c r="F19" s="6">
        <f t="shared" ref="F19" si="54">(F18/$V18)*100</f>
        <v>14.471074380165291</v>
      </c>
      <c r="G19" s="7">
        <f t="shared" si="21"/>
        <v>16.710743801652896</v>
      </c>
      <c r="H19" s="30" t="s">
        <v>48</v>
      </c>
      <c r="I19" s="6">
        <f t="shared" ref="I19" si="55">(I18/$V18)*100</f>
        <v>0.18181818181818182</v>
      </c>
      <c r="J19" s="6">
        <f t="shared" ref="J19" si="56">(J18/$V18)*100</f>
        <v>0.20661157024793389</v>
      </c>
      <c r="K19" s="6">
        <f t="shared" ref="K19" si="57">(K18/$V18)*100</f>
        <v>0.20661157024793389</v>
      </c>
      <c r="L19" s="6">
        <f t="shared" ref="L19" si="58">(L18/$V18)*100</f>
        <v>0.21487603305785125</v>
      </c>
      <c r="M19" s="7">
        <f t="shared" si="4"/>
        <v>0.80991735537190079</v>
      </c>
      <c r="N19" s="30" t="s">
        <v>48</v>
      </c>
      <c r="O19" s="6">
        <f t="shared" ref="O19" si="59">(O18/$V18)*100</f>
        <v>1.8760330578512396</v>
      </c>
      <c r="P19" s="6">
        <f t="shared" ref="P19" si="60">(P18/$V18)*100</f>
        <v>1.4628099173553719</v>
      </c>
      <c r="Q19" s="6">
        <f t="shared" ref="Q19" si="61">(Q18/$V18)*100</f>
        <v>1.834710743801653</v>
      </c>
      <c r="R19" s="6">
        <f t="shared" ref="R19" si="62">(R18/$V18)*100</f>
        <v>9.4132231404958695</v>
      </c>
      <c r="S19" s="7">
        <f t="shared" si="5"/>
        <v>14.586776859504134</v>
      </c>
      <c r="T19" s="6">
        <f t="shared" si="6"/>
        <v>32.107438016528931</v>
      </c>
      <c r="U19" s="7">
        <f t="shared" ref="U19" si="63">(U18/V18)*100</f>
        <v>67.892561983471083</v>
      </c>
      <c r="V19" s="7"/>
    </row>
    <row r="20" spans="1:22" ht="21" customHeight="1" x14ac:dyDescent="0.15">
      <c r="A20" s="46" t="s">
        <v>38</v>
      </c>
      <c r="B20" s="29" t="s">
        <v>48</v>
      </c>
      <c r="C20" s="3">
        <v>1.4</v>
      </c>
      <c r="D20" s="3">
        <v>0.56999999999999995</v>
      </c>
      <c r="E20" s="3">
        <v>0.5</v>
      </c>
      <c r="F20" s="3">
        <v>1.29</v>
      </c>
      <c r="G20" s="4">
        <f t="shared" si="21"/>
        <v>3.76</v>
      </c>
      <c r="H20" s="29" t="s">
        <v>48</v>
      </c>
      <c r="I20" s="3">
        <v>0</v>
      </c>
      <c r="J20" s="3">
        <v>0</v>
      </c>
      <c r="K20" s="3">
        <v>0</v>
      </c>
      <c r="L20" s="3">
        <v>0</v>
      </c>
      <c r="M20" s="4">
        <f t="shared" si="4"/>
        <v>0</v>
      </c>
      <c r="N20" s="29" t="s">
        <v>48</v>
      </c>
      <c r="O20" s="3">
        <v>1.02</v>
      </c>
      <c r="P20" s="3">
        <v>0.66</v>
      </c>
      <c r="Q20" s="3">
        <v>0.97</v>
      </c>
      <c r="R20" s="3">
        <v>2.64</v>
      </c>
      <c r="S20" s="4">
        <f t="shared" si="5"/>
        <v>5.2900000000000009</v>
      </c>
      <c r="T20" s="3">
        <f t="shared" si="6"/>
        <v>9.0500000000000007</v>
      </c>
      <c r="U20" s="4">
        <f t="shared" ref="U20" si="64">V20-T20</f>
        <v>63.95</v>
      </c>
      <c r="V20" s="8">
        <v>73</v>
      </c>
    </row>
    <row r="21" spans="1:22" ht="21" customHeight="1" x14ac:dyDescent="0.15">
      <c r="A21" s="47"/>
      <c r="B21" s="30" t="s">
        <v>48</v>
      </c>
      <c r="C21" s="6">
        <f t="shared" ref="C21" si="65">(C20/$V20)*100</f>
        <v>1.9178082191780819</v>
      </c>
      <c r="D21" s="6">
        <f t="shared" ref="D21" si="66">(D20/$V20)*100</f>
        <v>0.78082191780821908</v>
      </c>
      <c r="E21" s="6">
        <f t="shared" ref="E21" si="67">(E20/$V20)*100</f>
        <v>0.68493150684931503</v>
      </c>
      <c r="F21" s="6">
        <f t="shared" ref="F21" si="68">(F20/$V20)*100</f>
        <v>1.7671232876712331</v>
      </c>
      <c r="G21" s="7">
        <f t="shared" si="21"/>
        <v>5.1506849315068495</v>
      </c>
      <c r="H21" s="30" t="s">
        <v>48</v>
      </c>
      <c r="I21" s="6">
        <f t="shared" ref="I21" si="69">(I20/$V20)*100</f>
        <v>0</v>
      </c>
      <c r="J21" s="6">
        <f t="shared" ref="J21" si="70">(J20/$V20)*100</f>
        <v>0</v>
      </c>
      <c r="K21" s="6">
        <f t="shared" ref="K21" si="71">(K20/$V20)*100</f>
        <v>0</v>
      </c>
      <c r="L21" s="6">
        <f t="shared" ref="L21" si="72">(L20/$V20)*100</f>
        <v>0</v>
      </c>
      <c r="M21" s="7">
        <f t="shared" si="4"/>
        <v>0</v>
      </c>
      <c r="N21" s="30" t="s">
        <v>48</v>
      </c>
      <c r="O21" s="6">
        <f t="shared" ref="O21" si="73">(O20/$V20)*100</f>
        <v>1.3972602739726028</v>
      </c>
      <c r="P21" s="6">
        <f t="shared" ref="P21" si="74">(P20/$V20)*100</f>
        <v>0.90410958904109595</v>
      </c>
      <c r="Q21" s="6">
        <f t="shared" ref="Q21" si="75">(Q20/$V20)*100</f>
        <v>1.3287671232876712</v>
      </c>
      <c r="R21" s="6">
        <f t="shared" ref="R21" si="76">(R20/$V20)*100</f>
        <v>3.6164383561643838</v>
      </c>
      <c r="S21" s="7">
        <f t="shared" si="5"/>
        <v>7.2465753424657535</v>
      </c>
      <c r="T21" s="6">
        <f t="shared" si="6"/>
        <v>12.397260273972602</v>
      </c>
      <c r="U21" s="7">
        <f t="shared" ref="U21" si="77">(U20/V20)*100</f>
        <v>87.602739726027394</v>
      </c>
      <c r="V21" s="7"/>
    </row>
    <row r="22" spans="1:22" ht="21" customHeight="1" x14ac:dyDescent="0.15">
      <c r="A22" s="46" t="s">
        <v>39</v>
      </c>
      <c r="B22" s="29" t="s">
        <v>48</v>
      </c>
      <c r="C22" s="3">
        <v>1.5</v>
      </c>
      <c r="D22" s="3">
        <v>0.82</v>
      </c>
      <c r="E22" s="3">
        <v>1.1399999999999999</v>
      </c>
      <c r="F22" s="3">
        <v>1.84</v>
      </c>
      <c r="G22" s="4">
        <f t="shared" si="21"/>
        <v>5.3</v>
      </c>
      <c r="H22" s="29" t="s">
        <v>48</v>
      </c>
      <c r="I22" s="3">
        <v>0.24</v>
      </c>
      <c r="J22" s="3">
        <v>0.36</v>
      </c>
      <c r="K22" s="3">
        <v>0.23</v>
      </c>
      <c r="L22" s="3">
        <v>5.56</v>
      </c>
      <c r="M22" s="4">
        <f t="shared" si="4"/>
        <v>6.39</v>
      </c>
      <c r="N22" s="29" t="s">
        <v>48</v>
      </c>
      <c r="O22" s="3">
        <v>1.61</v>
      </c>
      <c r="P22" s="3">
        <v>0.67</v>
      </c>
      <c r="Q22" s="3">
        <v>1.36</v>
      </c>
      <c r="R22" s="3">
        <v>3.51</v>
      </c>
      <c r="S22" s="4">
        <f t="shared" si="5"/>
        <v>7.15</v>
      </c>
      <c r="T22" s="3">
        <f t="shared" si="6"/>
        <v>18.84</v>
      </c>
      <c r="U22" s="4">
        <f t="shared" ref="U22" si="78">V22-T22</f>
        <v>66.16</v>
      </c>
      <c r="V22" s="8">
        <v>85</v>
      </c>
    </row>
    <row r="23" spans="1:22" ht="21" customHeight="1" x14ac:dyDescent="0.15">
      <c r="A23" s="47"/>
      <c r="B23" s="30" t="s">
        <v>48</v>
      </c>
      <c r="C23" s="6">
        <f t="shared" ref="C23" si="79">(C22/$V22)*100</f>
        <v>1.7647058823529411</v>
      </c>
      <c r="D23" s="6">
        <f t="shared" ref="D23" si="80">(D22/$V22)*100</f>
        <v>0.96470588235294108</v>
      </c>
      <c r="E23" s="6">
        <f t="shared" ref="E23" si="81">(E22/$V22)*100</f>
        <v>1.3411764705882352</v>
      </c>
      <c r="F23" s="6">
        <f t="shared" ref="F23" si="82">(F22/$V22)*100</f>
        <v>2.164705882352941</v>
      </c>
      <c r="G23" s="7">
        <f t="shared" si="21"/>
        <v>6.235294117647058</v>
      </c>
      <c r="H23" s="30" t="s">
        <v>48</v>
      </c>
      <c r="I23" s="6">
        <f t="shared" ref="I23" si="83">(I22/$V22)*100</f>
        <v>0.28235294117647058</v>
      </c>
      <c r="J23" s="6">
        <f t="shared" ref="J23" si="84">(J22/$V22)*100</f>
        <v>0.42352941176470582</v>
      </c>
      <c r="K23" s="6">
        <f t="shared" ref="K23" si="85">(K22/$V22)*100</f>
        <v>0.27058823529411763</v>
      </c>
      <c r="L23" s="6">
        <f t="shared" ref="L23" si="86">(L22/$V22)*100</f>
        <v>6.5411764705882351</v>
      </c>
      <c r="M23" s="7">
        <f t="shared" si="4"/>
        <v>7.5176470588235293</v>
      </c>
      <c r="N23" s="30" t="s">
        <v>48</v>
      </c>
      <c r="O23" s="6">
        <f t="shared" ref="O23" si="87">(O22/$V22)*100</f>
        <v>1.8941176470588235</v>
      </c>
      <c r="P23" s="6">
        <f t="shared" ref="P23" si="88">(P22/$V22)*100</f>
        <v>0.78823529411764703</v>
      </c>
      <c r="Q23" s="6">
        <f t="shared" ref="Q23" si="89">(Q22/$V22)*100</f>
        <v>1.6</v>
      </c>
      <c r="R23" s="6">
        <f t="shared" ref="R23" si="90">(R22/$V22)*100</f>
        <v>4.1294117647058819</v>
      </c>
      <c r="S23" s="7">
        <f t="shared" si="5"/>
        <v>8.4117647058823515</v>
      </c>
      <c r="T23" s="6">
        <f t="shared" si="6"/>
        <v>22.164705882352941</v>
      </c>
      <c r="U23" s="7">
        <f t="shared" ref="U23" si="91">(U22/V22)*100</f>
        <v>77.835294117647052</v>
      </c>
      <c r="V23" s="7"/>
    </row>
    <row r="24" spans="1:22" ht="21" customHeight="1" x14ac:dyDescent="0.15">
      <c r="A24" s="46" t="s">
        <v>42</v>
      </c>
      <c r="B24" s="29" t="s">
        <v>48</v>
      </c>
      <c r="C24" s="3">
        <v>1.35</v>
      </c>
      <c r="D24" s="3">
        <v>0.65</v>
      </c>
      <c r="E24" s="3">
        <v>0.13</v>
      </c>
      <c r="F24" s="3">
        <v>0.21</v>
      </c>
      <c r="G24" s="4">
        <f t="shared" si="21"/>
        <v>2.34</v>
      </c>
      <c r="H24" s="29" t="s">
        <v>48</v>
      </c>
      <c r="I24" s="3">
        <v>0.35</v>
      </c>
      <c r="J24" s="3">
        <v>0.15</v>
      </c>
      <c r="K24" s="3">
        <v>0.3</v>
      </c>
      <c r="L24" s="3">
        <v>4.1900000000000004</v>
      </c>
      <c r="M24" s="4">
        <f t="shared" si="4"/>
        <v>4.99</v>
      </c>
      <c r="N24" s="29" t="s">
        <v>48</v>
      </c>
      <c r="O24" s="3">
        <v>1.71</v>
      </c>
      <c r="P24" s="3">
        <v>0.76</v>
      </c>
      <c r="Q24" s="3">
        <v>1.1200000000000001</v>
      </c>
      <c r="R24" s="3">
        <v>1.46</v>
      </c>
      <c r="S24" s="4">
        <f t="shared" si="5"/>
        <v>5.05</v>
      </c>
      <c r="T24" s="3">
        <f t="shared" si="6"/>
        <v>12.379999999999999</v>
      </c>
      <c r="U24" s="4">
        <f t="shared" ref="U24" si="92">V24-T24</f>
        <v>64.62</v>
      </c>
      <c r="V24" s="8">
        <v>77</v>
      </c>
    </row>
    <row r="25" spans="1:22" ht="21" customHeight="1" x14ac:dyDescent="0.15">
      <c r="A25" s="47"/>
      <c r="B25" s="30" t="s">
        <v>48</v>
      </c>
      <c r="C25" s="6">
        <f t="shared" ref="C25" si="93">(C24/$V24)*100</f>
        <v>1.7532467532467535</v>
      </c>
      <c r="D25" s="6">
        <f t="shared" ref="D25" si="94">(D24/$V24)*100</f>
        <v>0.84415584415584421</v>
      </c>
      <c r="E25" s="6">
        <f t="shared" ref="E25" si="95">(E24/$V24)*100</f>
        <v>0.16883116883116883</v>
      </c>
      <c r="F25" s="6">
        <f t="shared" ref="F25" si="96">(F24/$V24)*100</f>
        <v>0.27272727272727271</v>
      </c>
      <c r="G25" s="7">
        <f t="shared" si="21"/>
        <v>3.0389610389610393</v>
      </c>
      <c r="H25" s="30" t="s">
        <v>48</v>
      </c>
      <c r="I25" s="6">
        <f t="shared" ref="I25" si="97">(I24/$V24)*100</f>
        <v>0.45454545454545453</v>
      </c>
      <c r="J25" s="6">
        <f t="shared" ref="J25" si="98">(J24/$V24)*100</f>
        <v>0.19480519480519481</v>
      </c>
      <c r="K25" s="6">
        <f t="shared" ref="K25" si="99">(K24/$V24)*100</f>
        <v>0.38961038961038963</v>
      </c>
      <c r="L25" s="6">
        <f t="shared" ref="L25" si="100">(L24/$V24)*100</f>
        <v>5.4415584415584428</v>
      </c>
      <c r="M25" s="7">
        <f t="shared" si="4"/>
        <v>6.4805194805194812</v>
      </c>
      <c r="N25" s="30" t="s">
        <v>48</v>
      </c>
      <c r="O25" s="6">
        <f t="shared" ref="O25" si="101">(O24/$V24)*100</f>
        <v>2.220779220779221</v>
      </c>
      <c r="P25" s="6">
        <f t="shared" ref="P25" si="102">(P24/$V24)*100</f>
        <v>0.98701298701298712</v>
      </c>
      <c r="Q25" s="6">
        <f t="shared" ref="Q25" si="103">(Q24/$V24)*100</f>
        <v>1.4545454545454548</v>
      </c>
      <c r="R25" s="6">
        <f t="shared" ref="R25" si="104">(R24/$V24)*100</f>
        <v>1.8961038961038961</v>
      </c>
      <c r="S25" s="7">
        <f t="shared" si="5"/>
        <v>6.558441558441559</v>
      </c>
      <c r="T25" s="6">
        <f t="shared" si="6"/>
        <v>16.077922077922079</v>
      </c>
      <c r="U25" s="7">
        <f t="shared" ref="U25" si="105">(U24/V24)*100</f>
        <v>83.922077922077932</v>
      </c>
      <c r="V25" s="7"/>
    </row>
    <row r="26" spans="1:22" ht="21" customHeight="1" x14ac:dyDescent="0.15">
      <c r="A26" s="46" t="s">
        <v>43</v>
      </c>
      <c r="B26" s="29" t="s">
        <v>48</v>
      </c>
      <c r="C26" s="3">
        <v>0.47</v>
      </c>
      <c r="D26" s="3">
        <v>0.52</v>
      </c>
      <c r="E26" s="3">
        <v>0.76</v>
      </c>
      <c r="F26" s="3">
        <v>2.21</v>
      </c>
      <c r="G26" s="4">
        <f t="shared" si="21"/>
        <v>3.96</v>
      </c>
      <c r="H26" s="29" t="s">
        <v>48</v>
      </c>
      <c r="I26" s="3">
        <v>0</v>
      </c>
      <c r="J26" s="3">
        <v>0.1</v>
      </c>
      <c r="K26" s="3">
        <v>0.23</v>
      </c>
      <c r="L26" s="3">
        <v>0.12</v>
      </c>
      <c r="M26" s="4">
        <f t="shared" si="4"/>
        <v>0.45</v>
      </c>
      <c r="N26" s="29" t="s">
        <v>48</v>
      </c>
      <c r="O26" s="3">
        <v>1.58</v>
      </c>
      <c r="P26" s="3">
        <v>0.81</v>
      </c>
      <c r="Q26" s="3">
        <v>1</v>
      </c>
      <c r="R26" s="3">
        <v>8.7100000000000009</v>
      </c>
      <c r="S26" s="4">
        <f t="shared" si="5"/>
        <v>12.100000000000001</v>
      </c>
      <c r="T26" s="3">
        <f t="shared" si="6"/>
        <v>16.510000000000002</v>
      </c>
      <c r="U26" s="4">
        <f t="shared" ref="U26" si="106">V26-T26</f>
        <v>73.489999999999995</v>
      </c>
      <c r="V26" s="8">
        <v>90</v>
      </c>
    </row>
    <row r="27" spans="1:22" ht="21" customHeight="1" x14ac:dyDescent="0.15">
      <c r="A27" s="47"/>
      <c r="B27" s="30" t="s">
        <v>48</v>
      </c>
      <c r="C27" s="6">
        <f t="shared" ref="C27" si="107">(C26/$V26)*100</f>
        <v>0.52222222222222214</v>
      </c>
      <c r="D27" s="6">
        <f t="shared" ref="D27" si="108">(D26/$V26)*100</f>
        <v>0.57777777777777783</v>
      </c>
      <c r="E27" s="6">
        <f t="shared" ref="E27" si="109">(E26/$V26)*100</f>
        <v>0.84444444444444455</v>
      </c>
      <c r="F27" s="6">
        <f t="shared" ref="F27" si="110">(F26/$V26)*100</f>
        <v>2.4555555555555557</v>
      </c>
      <c r="G27" s="7">
        <f t="shared" si="21"/>
        <v>4.4000000000000004</v>
      </c>
      <c r="H27" s="30" t="s">
        <v>48</v>
      </c>
      <c r="I27" s="6">
        <f t="shared" ref="I27" si="111">(I26/$V26)*100</f>
        <v>0</v>
      </c>
      <c r="J27" s="6">
        <f t="shared" ref="J27" si="112">(J26/$V26)*100</f>
        <v>0.1111111111111111</v>
      </c>
      <c r="K27" s="6">
        <f t="shared" ref="K27" si="113">(K26/$V26)*100</f>
        <v>0.25555555555555559</v>
      </c>
      <c r="L27" s="6">
        <f t="shared" ref="L27" si="114">(L26/$V26)*100</f>
        <v>0.13333333333333333</v>
      </c>
      <c r="M27" s="7">
        <f t="shared" si="4"/>
        <v>0.5</v>
      </c>
      <c r="N27" s="30" t="s">
        <v>48</v>
      </c>
      <c r="O27" s="6">
        <f t="shared" ref="O27" si="115">(O26/$V26)*100</f>
        <v>1.7555555555555558</v>
      </c>
      <c r="P27" s="6">
        <f t="shared" ref="P27" si="116">(P26/$V26)*100</f>
        <v>0.90000000000000013</v>
      </c>
      <c r="Q27" s="6">
        <f t="shared" ref="Q27" si="117">(Q26/$V26)*100</f>
        <v>1.1111111111111112</v>
      </c>
      <c r="R27" s="6">
        <f t="shared" ref="R27" si="118">(R26/$V26)*100</f>
        <v>9.6777777777777789</v>
      </c>
      <c r="S27" s="7">
        <f t="shared" si="5"/>
        <v>13.444444444444446</v>
      </c>
      <c r="T27" s="6">
        <f t="shared" si="6"/>
        <v>18.344444444444449</v>
      </c>
      <c r="U27" s="7">
        <f t="shared" ref="U27" si="119">(U26/V26)*100</f>
        <v>81.655555555555551</v>
      </c>
      <c r="V27" s="7"/>
    </row>
    <row r="28" spans="1:22" ht="21" customHeight="1" x14ac:dyDescent="0.15">
      <c r="A28" s="46" t="s">
        <v>44</v>
      </c>
      <c r="B28" s="29" t="s">
        <v>48</v>
      </c>
      <c r="C28" s="3">
        <v>0.55000000000000004</v>
      </c>
      <c r="D28" s="3">
        <v>0.32</v>
      </c>
      <c r="E28" s="3">
        <v>0.28000000000000003</v>
      </c>
      <c r="F28" s="3">
        <v>0.18</v>
      </c>
      <c r="G28" s="4">
        <f t="shared" si="21"/>
        <v>1.33</v>
      </c>
      <c r="H28" s="29" t="s">
        <v>48</v>
      </c>
      <c r="I28" s="3">
        <v>0</v>
      </c>
      <c r="J28" s="3">
        <v>0</v>
      </c>
      <c r="K28" s="3">
        <v>0</v>
      </c>
      <c r="L28" s="3">
        <v>0</v>
      </c>
      <c r="M28" s="4">
        <f t="shared" si="4"/>
        <v>0</v>
      </c>
      <c r="N28" s="29" t="s">
        <v>48</v>
      </c>
      <c r="O28" s="3">
        <v>0.9</v>
      </c>
      <c r="P28" s="3">
        <v>0.66</v>
      </c>
      <c r="Q28" s="3">
        <v>0.69</v>
      </c>
      <c r="R28" s="3">
        <v>0.49</v>
      </c>
      <c r="S28" s="4">
        <f t="shared" si="5"/>
        <v>2.74</v>
      </c>
      <c r="T28" s="3">
        <f t="shared" si="6"/>
        <v>4.07</v>
      </c>
      <c r="U28" s="4">
        <f t="shared" ref="U28" si="120">V28-T28</f>
        <v>16.93</v>
      </c>
      <c r="V28" s="8">
        <v>21</v>
      </c>
    </row>
    <row r="29" spans="1:22" ht="21" customHeight="1" x14ac:dyDescent="0.15">
      <c r="A29" s="47"/>
      <c r="B29" s="30" t="s">
        <v>48</v>
      </c>
      <c r="C29" s="6">
        <f t="shared" ref="C29" si="121">(C28/$V28)*100</f>
        <v>2.6190476190476191</v>
      </c>
      <c r="D29" s="6">
        <f t="shared" ref="D29" si="122">(D28/$V28)*100</f>
        <v>1.5238095238095237</v>
      </c>
      <c r="E29" s="6">
        <f t="shared" ref="E29" si="123">(E28/$V28)*100</f>
        <v>1.3333333333333335</v>
      </c>
      <c r="F29" s="6">
        <f t="shared" ref="F29" si="124">(F28/$V28)*100</f>
        <v>0.85714285714285721</v>
      </c>
      <c r="G29" s="7">
        <f t="shared" si="21"/>
        <v>6.3333333333333339</v>
      </c>
      <c r="H29" s="30" t="s">
        <v>48</v>
      </c>
      <c r="I29" s="6">
        <f t="shared" ref="I29" si="125">(I28/$V28)*100</f>
        <v>0</v>
      </c>
      <c r="J29" s="6">
        <f t="shared" ref="J29" si="126">(J28/$V28)*100</f>
        <v>0</v>
      </c>
      <c r="K29" s="6">
        <f t="shared" ref="K29" si="127">(K28/$V28)*100</f>
        <v>0</v>
      </c>
      <c r="L29" s="6">
        <f t="shared" ref="L29" si="128">(L28/$V28)*100</f>
        <v>0</v>
      </c>
      <c r="M29" s="7">
        <f t="shared" si="4"/>
        <v>0</v>
      </c>
      <c r="N29" s="30" t="s">
        <v>48</v>
      </c>
      <c r="O29" s="6">
        <f t="shared" ref="O29" si="129">(O28/$V28)*100</f>
        <v>4.2857142857142856</v>
      </c>
      <c r="P29" s="6">
        <f t="shared" ref="P29" si="130">(P28/$V28)*100</f>
        <v>3.1428571428571432</v>
      </c>
      <c r="Q29" s="6">
        <f t="shared" ref="Q29" si="131">(Q28/$V28)*100</f>
        <v>3.2857142857142856</v>
      </c>
      <c r="R29" s="6">
        <f t="shared" ref="R29" si="132">(R28/$V28)*100</f>
        <v>2.3333333333333335</v>
      </c>
      <c r="S29" s="7">
        <f t="shared" si="5"/>
        <v>13.047619047619049</v>
      </c>
      <c r="T29" s="6">
        <f t="shared" si="6"/>
        <v>19.380952380952383</v>
      </c>
      <c r="U29" s="7">
        <f t="shared" ref="U29" si="133">(U28/V28)*100</f>
        <v>80.619047619047606</v>
      </c>
      <c r="V29" s="7"/>
    </row>
    <row r="30" spans="1:22" ht="21" customHeight="1" x14ac:dyDescent="0.15">
      <c r="A30" s="46" t="s">
        <v>45</v>
      </c>
      <c r="B30" s="29" t="s">
        <v>48</v>
      </c>
      <c r="C30" s="3">
        <v>0.4</v>
      </c>
      <c r="D30" s="3">
        <v>0.2</v>
      </c>
      <c r="E30" s="3">
        <v>0.35</v>
      </c>
      <c r="F30" s="3">
        <v>0.51</v>
      </c>
      <c r="G30" s="4">
        <f t="shared" si="21"/>
        <v>1.46</v>
      </c>
      <c r="H30" s="29" t="s">
        <v>48</v>
      </c>
      <c r="I30" s="3">
        <v>0.19</v>
      </c>
      <c r="J30" s="3">
        <v>0.21</v>
      </c>
      <c r="K30" s="3">
        <v>0.13</v>
      </c>
      <c r="L30" s="3">
        <v>3.41</v>
      </c>
      <c r="M30" s="4">
        <f t="shared" si="4"/>
        <v>3.9400000000000004</v>
      </c>
      <c r="N30" s="29" t="s">
        <v>48</v>
      </c>
      <c r="O30" s="3">
        <v>0.76</v>
      </c>
      <c r="P30" s="3">
        <v>0.18</v>
      </c>
      <c r="Q30" s="3">
        <v>0.34</v>
      </c>
      <c r="R30" s="3">
        <v>2.16</v>
      </c>
      <c r="S30" s="4">
        <f t="shared" si="5"/>
        <v>3.4400000000000004</v>
      </c>
      <c r="T30" s="3">
        <f t="shared" si="6"/>
        <v>8.84</v>
      </c>
      <c r="U30" s="4">
        <f t="shared" ref="U30" si="134">V30-T30</f>
        <v>21.16</v>
      </c>
      <c r="V30" s="8">
        <v>30</v>
      </c>
    </row>
    <row r="31" spans="1:22" ht="21" customHeight="1" x14ac:dyDescent="0.15">
      <c r="A31" s="47"/>
      <c r="B31" s="30" t="s">
        <v>48</v>
      </c>
      <c r="C31" s="6">
        <f t="shared" ref="C31:F31" si="135">(C30/$V30)*100</f>
        <v>1.3333333333333335</v>
      </c>
      <c r="D31" s="6">
        <f t="shared" si="135"/>
        <v>0.66666666666666674</v>
      </c>
      <c r="E31" s="6">
        <f t="shared" si="135"/>
        <v>1.1666666666666665</v>
      </c>
      <c r="F31" s="6">
        <f t="shared" si="135"/>
        <v>1.7000000000000002</v>
      </c>
      <c r="G31" s="7">
        <f t="shared" si="21"/>
        <v>4.8666666666666671</v>
      </c>
      <c r="H31" s="30" t="s">
        <v>48</v>
      </c>
      <c r="I31" s="6">
        <f t="shared" ref="I31:L31" si="136">(I30/$V30)*100</f>
        <v>0.6333333333333333</v>
      </c>
      <c r="J31" s="6">
        <f t="shared" si="136"/>
        <v>0.70000000000000007</v>
      </c>
      <c r="K31" s="6">
        <f t="shared" si="136"/>
        <v>0.43333333333333329</v>
      </c>
      <c r="L31" s="6">
        <f t="shared" si="136"/>
        <v>11.366666666666667</v>
      </c>
      <c r="M31" s="7">
        <f t="shared" si="4"/>
        <v>13.133333333333335</v>
      </c>
      <c r="N31" s="30" t="s">
        <v>48</v>
      </c>
      <c r="O31" s="6">
        <f t="shared" ref="O31:R31" si="137">(O30/$V30)*100</f>
        <v>2.5333333333333332</v>
      </c>
      <c r="P31" s="6">
        <f t="shared" si="137"/>
        <v>0.6</v>
      </c>
      <c r="Q31" s="6">
        <f t="shared" si="137"/>
        <v>1.1333333333333333</v>
      </c>
      <c r="R31" s="6">
        <f t="shared" si="137"/>
        <v>7.2000000000000011</v>
      </c>
      <c r="S31" s="7">
        <f t="shared" si="5"/>
        <v>11.466666666666669</v>
      </c>
      <c r="T31" s="6">
        <f t="shared" si="6"/>
        <v>29.466666666666669</v>
      </c>
      <c r="U31" s="7">
        <f t="shared" ref="U31" si="138">(U30/V30)*100</f>
        <v>70.533333333333331</v>
      </c>
      <c r="V31" s="7"/>
    </row>
    <row r="32" spans="1:22" ht="21" customHeight="1" x14ac:dyDescent="0.15">
      <c r="A32" t="s">
        <v>29</v>
      </c>
      <c r="U32" s="2" t="s">
        <v>5</v>
      </c>
      <c r="V32" s="1"/>
    </row>
    <row r="33" spans="1:22" ht="21" customHeight="1" x14ac:dyDescent="0.15">
      <c r="A33" t="s">
        <v>47</v>
      </c>
      <c r="U33" s="2" t="s">
        <v>13</v>
      </c>
      <c r="V33" s="1"/>
    </row>
  </sheetData>
  <mergeCells count="21">
    <mergeCell ref="A2:V2"/>
    <mergeCell ref="A3:A5"/>
    <mergeCell ref="U3:U5"/>
    <mergeCell ref="V3:V5"/>
    <mergeCell ref="B3:T3"/>
    <mergeCell ref="B4:G4"/>
    <mergeCell ref="A30:A31"/>
    <mergeCell ref="H4:M4"/>
    <mergeCell ref="N4:S4"/>
    <mergeCell ref="A8:A9"/>
    <mergeCell ref="A6:A7"/>
    <mergeCell ref="A12:A13"/>
    <mergeCell ref="A14:A15"/>
    <mergeCell ref="A18:A19"/>
    <mergeCell ref="A20:A21"/>
    <mergeCell ref="A22:A23"/>
    <mergeCell ref="A24:A25"/>
    <mergeCell ref="A26:A27"/>
    <mergeCell ref="A16:A17"/>
    <mergeCell ref="A28:A29"/>
    <mergeCell ref="A10:A11"/>
  </mergeCells>
  <phoneticPr fontId="1"/>
  <pageMargins left="0.59055118110236227" right="0" top="0.59055118110236227" bottom="0.39370078740157483" header="0.31496062992125984" footer="0.31496062992125984"/>
  <pageSetup paperSize="8"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都市計画区域_全域</vt:lpstr>
      <vt:lpstr>用途地域_全域</vt:lpstr>
      <vt:lpstr>立地適正化計画区域別</vt:lpstr>
      <vt:lpstr>都市計画区域_全域!Print_Area</vt:lpstr>
      <vt:lpstr>用途地域_全域!Print_Area</vt:lpstr>
      <vt:lpstr>立地適正化計画区域別!Print_Area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Diginnos3</dc:creator>
  <cp:lastModifiedBy>長與　美里</cp:lastModifiedBy>
  <cp:lastPrinted>2026-07-10T04:47:02Z</cp:lastPrinted>
  <dcterms:created xsi:type="dcterms:W3CDTF">2015-03-02T06:37:52Z</dcterms:created>
  <dcterms:modified xsi:type="dcterms:W3CDTF">2026-07-10T04:48:00Z</dcterms:modified>
</cp:coreProperties>
</file>